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vriluk\Desktop\"/>
    </mc:Choice>
  </mc:AlternateContent>
  <bookViews>
    <workbookView xWindow="0" yWindow="0" windowWidth="21600" windowHeight="9735" activeTab="1"/>
  </bookViews>
  <sheets>
    <sheet name="02-лют" sheetId="3" r:id="rId1"/>
    <sheet name="01-січ" sheetId="2" r:id="rId2"/>
    <sheet name="Бюджет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0" i="3" l="1"/>
  <c r="F148" i="3"/>
  <c r="P122" i="3"/>
  <c r="P123" i="3"/>
  <c r="P124" i="3"/>
  <c r="O121" i="3"/>
  <c r="N121" i="3"/>
  <c r="M121" i="3"/>
  <c r="L121" i="3"/>
  <c r="K121" i="3"/>
  <c r="J121" i="3"/>
  <c r="I121" i="3"/>
  <c r="H121" i="3"/>
  <c r="G121" i="3"/>
  <c r="F121" i="3"/>
  <c r="E121" i="3"/>
  <c r="D121" i="3"/>
  <c r="P121" i="3" s="1"/>
  <c r="P114" i="3"/>
  <c r="P115" i="3"/>
  <c r="P118" i="3"/>
  <c r="P119" i="3"/>
  <c r="P54" i="3"/>
  <c r="P55" i="3"/>
  <c r="P56" i="3"/>
  <c r="P58" i="3"/>
  <c r="P59" i="3"/>
  <c r="P60" i="3"/>
  <c r="P62" i="3"/>
  <c r="P63" i="3"/>
  <c r="P64" i="3"/>
  <c r="O61" i="3"/>
  <c r="N61" i="3"/>
  <c r="M61" i="3"/>
  <c r="L61" i="3"/>
  <c r="K61" i="3"/>
  <c r="J61" i="3"/>
  <c r="I61" i="3"/>
  <c r="H61" i="3"/>
  <c r="G61" i="3"/>
  <c r="F61" i="3"/>
  <c r="E61" i="3"/>
  <c r="P61" i="3" s="1"/>
  <c r="D61" i="3"/>
  <c r="P155" i="3"/>
  <c r="P154" i="3"/>
  <c r="P153" i="3"/>
  <c r="P152" i="3"/>
  <c r="O151" i="3"/>
  <c r="O146" i="3" s="1"/>
  <c r="N151" i="3"/>
  <c r="M151" i="3"/>
  <c r="M146" i="3" s="1"/>
  <c r="L151" i="3"/>
  <c r="K151" i="3"/>
  <c r="K146" i="3" s="1"/>
  <c r="J151" i="3"/>
  <c r="I151" i="3"/>
  <c r="I146" i="3" s="1"/>
  <c r="H151" i="3"/>
  <c r="G151" i="3"/>
  <c r="G146" i="3" s="1"/>
  <c r="F151" i="3"/>
  <c r="D151" i="3"/>
  <c r="P150" i="3"/>
  <c r="D150" i="3"/>
  <c r="N146" i="3"/>
  <c r="L146" i="3"/>
  <c r="J146" i="3"/>
  <c r="H146" i="3"/>
  <c r="B146" i="3"/>
  <c r="O144" i="3"/>
  <c r="N144" i="3"/>
  <c r="M144" i="3"/>
  <c r="L144" i="3"/>
  <c r="K144" i="3"/>
  <c r="J144" i="3"/>
  <c r="I144" i="3"/>
  <c r="H144" i="3"/>
  <c r="G144" i="3"/>
  <c r="F144" i="3"/>
  <c r="E144" i="3"/>
  <c r="D144" i="3"/>
  <c r="P144" i="3" s="1"/>
  <c r="O143" i="3"/>
  <c r="N143" i="3"/>
  <c r="M143" i="3"/>
  <c r="L143" i="3"/>
  <c r="K143" i="3"/>
  <c r="J143" i="3"/>
  <c r="I143" i="3"/>
  <c r="H143" i="3"/>
  <c r="G143" i="3"/>
  <c r="F143" i="3"/>
  <c r="E143" i="3"/>
  <c r="O142" i="3"/>
  <c r="N142" i="3"/>
  <c r="M142" i="3"/>
  <c r="L142" i="3"/>
  <c r="K142" i="3"/>
  <c r="J142" i="3"/>
  <c r="I142" i="3"/>
  <c r="H142" i="3"/>
  <c r="G142" i="3"/>
  <c r="F142" i="3"/>
  <c r="E142" i="3"/>
  <c r="D142" i="3"/>
  <c r="O141" i="3"/>
  <c r="N141" i="3"/>
  <c r="M141" i="3"/>
  <c r="L141" i="3"/>
  <c r="K141" i="3"/>
  <c r="J141" i="3"/>
  <c r="I141" i="3"/>
  <c r="H141" i="3"/>
  <c r="G141" i="3"/>
  <c r="F141" i="3"/>
  <c r="E141" i="3"/>
  <c r="D141" i="3"/>
  <c r="O140" i="3"/>
  <c r="O139" i="3" s="1"/>
  <c r="N140" i="3"/>
  <c r="M140" i="3"/>
  <c r="L140" i="3"/>
  <c r="K140" i="3"/>
  <c r="J140" i="3"/>
  <c r="I140" i="3"/>
  <c r="H140" i="3"/>
  <c r="G140" i="3"/>
  <c r="G139" i="3" s="1"/>
  <c r="E140" i="3"/>
  <c r="D140" i="3"/>
  <c r="K139" i="3"/>
  <c r="P136" i="3"/>
  <c r="D135" i="3"/>
  <c r="P134" i="3"/>
  <c r="E133" i="3"/>
  <c r="E147" i="3" s="1"/>
  <c r="E132" i="3"/>
  <c r="E151" i="3" s="1"/>
  <c r="O131" i="3"/>
  <c r="N131" i="3"/>
  <c r="N130" i="3" s="1"/>
  <c r="M131" i="3"/>
  <c r="L131" i="3"/>
  <c r="L130" i="3" s="1"/>
  <c r="K131" i="3"/>
  <c r="J131" i="3"/>
  <c r="J130" i="3" s="1"/>
  <c r="I131" i="3"/>
  <c r="H131" i="3"/>
  <c r="H130" i="3" s="1"/>
  <c r="G131" i="3"/>
  <c r="F131" i="3"/>
  <c r="F130" i="3" s="1"/>
  <c r="E131" i="3"/>
  <c r="D131" i="3"/>
  <c r="D130" i="3" s="1"/>
  <c r="O130" i="3"/>
  <c r="M130" i="3"/>
  <c r="K130" i="3"/>
  <c r="I130" i="3"/>
  <c r="G130" i="3"/>
  <c r="E130" i="3"/>
  <c r="P129" i="3"/>
  <c r="P128" i="3"/>
  <c r="P127" i="3"/>
  <c r="O126" i="3"/>
  <c r="O125" i="3" s="1"/>
  <c r="N126" i="3"/>
  <c r="M126" i="3"/>
  <c r="M125" i="3" s="1"/>
  <c r="L126" i="3"/>
  <c r="K126" i="3"/>
  <c r="K125" i="3" s="1"/>
  <c r="J126" i="3"/>
  <c r="I126" i="3"/>
  <c r="I125" i="3" s="1"/>
  <c r="H126" i="3"/>
  <c r="G126" i="3"/>
  <c r="G125" i="3" s="1"/>
  <c r="F126" i="3"/>
  <c r="E126" i="3"/>
  <c r="E125" i="3" s="1"/>
  <c r="D126" i="3"/>
  <c r="N125" i="3"/>
  <c r="L125" i="3"/>
  <c r="J125" i="3"/>
  <c r="H125" i="3"/>
  <c r="F125" i="3"/>
  <c r="D125" i="3"/>
  <c r="P120" i="3"/>
  <c r="O117" i="3"/>
  <c r="O116" i="3" s="1"/>
  <c r="N117" i="3"/>
  <c r="N116" i="3" s="1"/>
  <c r="M117" i="3"/>
  <c r="M116" i="3" s="1"/>
  <c r="L117" i="3"/>
  <c r="L116" i="3" s="1"/>
  <c r="K117" i="3"/>
  <c r="K116" i="3" s="1"/>
  <c r="J117" i="3"/>
  <c r="J116" i="3" s="1"/>
  <c r="I117" i="3"/>
  <c r="I116" i="3" s="1"/>
  <c r="H117" i="3"/>
  <c r="H116" i="3" s="1"/>
  <c r="G117" i="3"/>
  <c r="G116" i="3" s="1"/>
  <c r="F117" i="3"/>
  <c r="F116" i="3" s="1"/>
  <c r="E117" i="3"/>
  <c r="E116" i="3" s="1"/>
  <c r="D117" i="3"/>
  <c r="P117" i="3" s="1"/>
  <c r="P113" i="3"/>
  <c r="O112" i="3"/>
  <c r="O111" i="3" s="1"/>
  <c r="N112" i="3"/>
  <c r="M112" i="3"/>
  <c r="M111" i="3" s="1"/>
  <c r="L112" i="3"/>
  <c r="K112" i="3"/>
  <c r="K111" i="3" s="1"/>
  <c r="J112" i="3"/>
  <c r="I112" i="3"/>
  <c r="I111" i="3" s="1"/>
  <c r="H112" i="3"/>
  <c r="G112" i="3"/>
  <c r="G111" i="3" s="1"/>
  <c r="F112" i="3"/>
  <c r="E112" i="3"/>
  <c r="E111" i="3" s="1"/>
  <c r="D112" i="3"/>
  <c r="N111" i="3"/>
  <c r="L111" i="3"/>
  <c r="J111" i="3"/>
  <c r="H111" i="3"/>
  <c r="F111" i="3"/>
  <c r="D111" i="3"/>
  <c r="P110" i="3"/>
  <c r="P109" i="3"/>
  <c r="P108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P107" i="3" s="1"/>
  <c r="P106" i="3"/>
  <c r="P105" i="3"/>
  <c r="P104" i="3"/>
  <c r="O103" i="3"/>
  <c r="N103" i="3"/>
  <c r="M103" i="3"/>
  <c r="M102" i="3" s="1"/>
  <c r="L103" i="3"/>
  <c r="K103" i="3"/>
  <c r="J103" i="3"/>
  <c r="I103" i="3"/>
  <c r="I102" i="3" s="1"/>
  <c r="H103" i="3"/>
  <c r="G103" i="3"/>
  <c r="F103" i="3"/>
  <c r="E103" i="3"/>
  <c r="E102" i="3" s="1"/>
  <c r="D103" i="3"/>
  <c r="O102" i="3"/>
  <c r="K102" i="3"/>
  <c r="G102" i="3"/>
  <c r="P101" i="3"/>
  <c r="P100" i="3"/>
  <c r="P99" i="3"/>
  <c r="O98" i="3"/>
  <c r="N98" i="3"/>
  <c r="M98" i="3"/>
  <c r="L98" i="3"/>
  <c r="L93" i="3" s="1"/>
  <c r="K98" i="3"/>
  <c r="J98" i="3"/>
  <c r="I98" i="3"/>
  <c r="H98" i="3"/>
  <c r="H93" i="3" s="1"/>
  <c r="G98" i="3"/>
  <c r="F98" i="3"/>
  <c r="F147" i="3" s="1"/>
  <c r="F146" i="3" s="1"/>
  <c r="E98" i="3"/>
  <c r="D98" i="3"/>
  <c r="D93" i="3" s="1"/>
  <c r="P97" i="3"/>
  <c r="P96" i="3"/>
  <c r="P95" i="3"/>
  <c r="O94" i="3"/>
  <c r="N94" i="3"/>
  <c r="M94" i="3"/>
  <c r="L94" i="3"/>
  <c r="K94" i="3"/>
  <c r="J94" i="3"/>
  <c r="I94" i="3"/>
  <c r="H94" i="3"/>
  <c r="G94" i="3"/>
  <c r="F94" i="3"/>
  <c r="E94" i="3"/>
  <c r="D94" i="3"/>
  <c r="N93" i="3"/>
  <c r="J93" i="3"/>
  <c r="F93" i="3"/>
  <c r="P92" i="3"/>
  <c r="P91" i="3"/>
  <c r="P90" i="3"/>
  <c r="O89" i="3"/>
  <c r="N89" i="3"/>
  <c r="M89" i="3"/>
  <c r="L89" i="3"/>
  <c r="K89" i="3"/>
  <c r="J89" i="3"/>
  <c r="I89" i="3"/>
  <c r="H89" i="3"/>
  <c r="G89" i="3"/>
  <c r="F89" i="3"/>
  <c r="E89" i="3"/>
  <c r="D89" i="3"/>
  <c r="P89" i="3" s="1"/>
  <c r="P88" i="3"/>
  <c r="P87" i="3"/>
  <c r="P86" i="3"/>
  <c r="O85" i="3"/>
  <c r="N85" i="3"/>
  <c r="M85" i="3"/>
  <c r="L85" i="3"/>
  <c r="K85" i="3"/>
  <c r="J85" i="3"/>
  <c r="I85" i="3"/>
  <c r="H85" i="3"/>
  <c r="G85" i="3"/>
  <c r="F85" i="3"/>
  <c r="E85" i="3"/>
  <c r="D85" i="3"/>
  <c r="P84" i="3"/>
  <c r="P83" i="3"/>
  <c r="P82" i="3"/>
  <c r="O81" i="3"/>
  <c r="N81" i="3"/>
  <c r="M81" i="3"/>
  <c r="L81" i="3"/>
  <c r="K81" i="3"/>
  <c r="J81" i="3"/>
  <c r="I81" i="3"/>
  <c r="H81" i="3"/>
  <c r="G81" i="3"/>
  <c r="F81" i="3"/>
  <c r="E81" i="3"/>
  <c r="D81" i="3"/>
  <c r="P81" i="3" s="1"/>
  <c r="P80" i="3"/>
  <c r="P79" i="3"/>
  <c r="P78" i="3"/>
  <c r="O77" i="3"/>
  <c r="N77" i="3"/>
  <c r="M77" i="3"/>
  <c r="L77" i="3"/>
  <c r="K77" i="3"/>
  <c r="J77" i="3"/>
  <c r="I77" i="3"/>
  <c r="H77" i="3"/>
  <c r="G77" i="3"/>
  <c r="F77" i="3"/>
  <c r="E77" i="3"/>
  <c r="E148" i="3" s="1"/>
  <c r="D77" i="3"/>
  <c r="P76" i="3"/>
  <c r="P75" i="3"/>
  <c r="P74" i="3"/>
  <c r="O73" i="3"/>
  <c r="N73" i="3"/>
  <c r="M73" i="3"/>
  <c r="L73" i="3"/>
  <c r="K73" i="3"/>
  <c r="J73" i="3"/>
  <c r="I73" i="3"/>
  <c r="H73" i="3"/>
  <c r="G73" i="3"/>
  <c r="F73" i="3"/>
  <c r="E73" i="3"/>
  <c r="D73" i="3"/>
  <c r="P73" i="3" s="1"/>
  <c r="P72" i="3"/>
  <c r="P71" i="3"/>
  <c r="P70" i="3"/>
  <c r="O69" i="3"/>
  <c r="N69" i="3"/>
  <c r="M69" i="3"/>
  <c r="L69" i="3"/>
  <c r="K69" i="3"/>
  <c r="J69" i="3"/>
  <c r="I69" i="3"/>
  <c r="H69" i="3"/>
  <c r="G69" i="3"/>
  <c r="F69" i="3"/>
  <c r="E69" i="3"/>
  <c r="D69" i="3"/>
  <c r="P68" i="3"/>
  <c r="P67" i="3"/>
  <c r="P66" i="3"/>
  <c r="O65" i="3"/>
  <c r="N65" i="3"/>
  <c r="M65" i="3"/>
  <c r="L65" i="3"/>
  <c r="K65" i="3"/>
  <c r="J65" i="3"/>
  <c r="I65" i="3"/>
  <c r="H65" i="3"/>
  <c r="G65" i="3"/>
  <c r="F65" i="3"/>
  <c r="E65" i="3"/>
  <c r="D65" i="3"/>
  <c r="P65" i="3" s="1"/>
  <c r="O57" i="3"/>
  <c r="N57" i="3"/>
  <c r="M57" i="3"/>
  <c r="L57" i="3"/>
  <c r="K57" i="3"/>
  <c r="J57" i="3"/>
  <c r="I57" i="3"/>
  <c r="H57" i="3"/>
  <c r="G57" i="3"/>
  <c r="F57" i="3"/>
  <c r="E57" i="3"/>
  <c r="D57" i="3"/>
  <c r="P57" i="3" s="1"/>
  <c r="O53" i="3"/>
  <c r="N53" i="3"/>
  <c r="M53" i="3"/>
  <c r="L53" i="3"/>
  <c r="K53" i="3"/>
  <c r="J53" i="3"/>
  <c r="I53" i="3"/>
  <c r="H53" i="3"/>
  <c r="G53" i="3"/>
  <c r="F53" i="3"/>
  <c r="E53" i="3"/>
  <c r="D53" i="3"/>
  <c r="P53" i="3" s="1"/>
  <c r="P52" i="3"/>
  <c r="P51" i="3"/>
  <c r="P50" i="3"/>
  <c r="O49" i="3"/>
  <c r="N49" i="3"/>
  <c r="M49" i="3"/>
  <c r="L49" i="3"/>
  <c r="K49" i="3"/>
  <c r="J49" i="3"/>
  <c r="I49" i="3"/>
  <c r="H49" i="3"/>
  <c r="G49" i="3"/>
  <c r="F49" i="3"/>
  <c r="E49" i="3"/>
  <c r="D49" i="3"/>
  <c r="P48" i="3"/>
  <c r="P47" i="3"/>
  <c r="P46" i="3"/>
  <c r="O45" i="3"/>
  <c r="N45" i="3"/>
  <c r="M45" i="3"/>
  <c r="L45" i="3"/>
  <c r="K45" i="3"/>
  <c r="J45" i="3"/>
  <c r="I45" i="3"/>
  <c r="H45" i="3"/>
  <c r="G45" i="3"/>
  <c r="F45" i="3"/>
  <c r="E45" i="3"/>
  <c r="D45" i="3"/>
  <c r="P45" i="3" s="1"/>
  <c r="P44" i="3"/>
  <c r="P43" i="3"/>
  <c r="P42" i="3"/>
  <c r="O41" i="3"/>
  <c r="N41" i="3"/>
  <c r="M41" i="3"/>
  <c r="L41" i="3"/>
  <c r="K41" i="3"/>
  <c r="J41" i="3"/>
  <c r="I41" i="3"/>
  <c r="H41" i="3"/>
  <c r="G41" i="3"/>
  <c r="F41" i="3"/>
  <c r="E41" i="3"/>
  <c r="D41" i="3"/>
  <c r="P40" i="3"/>
  <c r="P39" i="3"/>
  <c r="P38" i="3"/>
  <c r="O37" i="3"/>
  <c r="N37" i="3"/>
  <c r="M37" i="3"/>
  <c r="L37" i="3"/>
  <c r="K37" i="3"/>
  <c r="J37" i="3"/>
  <c r="I37" i="3"/>
  <c r="H37" i="3"/>
  <c r="G37" i="3"/>
  <c r="F37" i="3"/>
  <c r="E37" i="3"/>
  <c r="D37" i="3"/>
  <c r="P37" i="3" s="1"/>
  <c r="P36" i="3"/>
  <c r="P35" i="3"/>
  <c r="P34" i="3"/>
  <c r="O33" i="3"/>
  <c r="N33" i="3"/>
  <c r="M33" i="3"/>
  <c r="L33" i="3"/>
  <c r="K33" i="3"/>
  <c r="J33" i="3"/>
  <c r="I33" i="3"/>
  <c r="H33" i="3"/>
  <c r="G33" i="3"/>
  <c r="F33" i="3"/>
  <c r="E33" i="3"/>
  <c r="D33" i="3"/>
  <c r="P32" i="3"/>
  <c r="P31" i="3"/>
  <c r="P30" i="3"/>
  <c r="O29" i="3"/>
  <c r="N29" i="3"/>
  <c r="M29" i="3"/>
  <c r="L29" i="3"/>
  <c r="K29" i="3"/>
  <c r="J29" i="3"/>
  <c r="I29" i="3"/>
  <c r="H29" i="3"/>
  <c r="G29" i="3"/>
  <c r="F29" i="3"/>
  <c r="E29" i="3"/>
  <c r="D29" i="3"/>
  <c r="P29" i="3" s="1"/>
  <c r="P28" i="3"/>
  <c r="P27" i="3"/>
  <c r="P26" i="3"/>
  <c r="O25" i="3"/>
  <c r="N25" i="3"/>
  <c r="M25" i="3"/>
  <c r="L25" i="3"/>
  <c r="K25" i="3"/>
  <c r="J25" i="3"/>
  <c r="I25" i="3"/>
  <c r="H25" i="3"/>
  <c r="G25" i="3"/>
  <c r="F25" i="3"/>
  <c r="E25" i="3"/>
  <c r="D25" i="3"/>
  <c r="P24" i="3"/>
  <c r="P23" i="3"/>
  <c r="P22" i="3"/>
  <c r="O21" i="3"/>
  <c r="N21" i="3"/>
  <c r="M21" i="3"/>
  <c r="L21" i="3"/>
  <c r="K21" i="3"/>
  <c r="J21" i="3"/>
  <c r="I21" i="3"/>
  <c r="H21" i="3"/>
  <c r="G21" i="3"/>
  <c r="F21" i="3"/>
  <c r="E21" i="3"/>
  <c r="D21" i="3"/>
  <c r="P21" i="3" s="1"/>
  <c r="P20" i="3"/>
  <c r="P19" i="3"/>
  <c r="P18" i="3"/>
  <c r="O17" i="3"/>
  <c r="O16" i="3" s="1"/>
  <c r="N17" i="3"/>
  <c r="N16" i="3" s="1"/>
  <c r="M17" i="3"/>
  <c r="M16" i="3" s="1"/>
  <c r="L17" i="3"/>
  <c r="L16" i="3" s="1"/>
  <c r="K17" i="3"/>
  <c r="K16" i="3" s="1"/>
  <c r="J17" i="3"/>
  <c r="J16" i="3" s="1"/>
  <c r="I17" i="3"/>
  <c r="I16" i="3" s="1"/>
  <c r="H17" i="3"/>
  <c r="H16" i="3" s="1"/>
  <c r="G17" i="3"/>
  <c r="G16" i="3" s="1"/>
  <c r="F17" i="3"/>
  <c r="F16" i="3" s="1"/>
  <c r="E17" i="3"/>
  <c r="E16" i="3" s="1"/>
  <c r="D17" i="3"/>
  <c r="P15" i="3"/>
  <c r="P14" i="3"/>
  <c r="P13" i="3"/>
  <c r="O12" i="3"/>
  <c r="N12" i="3"/>
  <c r="N3" i="3" s="1"/>
  <c r="M12" i="3"/>
  <c r="L12" i="3"/>
  <c r="L3" i="3" s="1"/>
  <c r="K12" i="3"/>
  <c r="J12" i="3"/>
  <c r="J3" i="3" s="1"/>
  <c r="I12" i="3"/>
  <c r="H12" i="3"/>
  <c r="H3" i="3" s="1"/>
  <c r="G12" i="3"/>
  <c r="F12" i="3"/>
  <c r="F3" i="3" s="1"/>
  <c r="E12" i="3"/>
  <c r="D12" i="3"/>
  <c r="P12" i="3" s="1"/>
  <c r="P11" i="3"/>
  <c r="P10" i="3"/>
  <c r="P9" i="3"/>
  <c r="O8" i="3"/>
  <c r="N8" i="3"/>
  <c r="M8" i="3"/>
  <c r="L8" i="3"/>
  <c r="K8" i="3"/>
  <c r="J8" i="3"/>
  <c r="I8" i="3"/>
  <c r="H8" i="3"/>
  <c r="G8" i="3"/>
  <c r="F8" i="3"/>
  <c r="E8" i="3"/>
  <c r="D8" i="3"/>
  <c r="P7" i="3"/>
  <c r="P6" i="3"/>
  <c r="P5" i="3"/>
  <c r="D4" i="3"/>
  <c r="D147" i="3" s="1"/>
  <c r="O3" i="3"/>
  <c r="M3" i="3"/>
  <c r="K3" i="3"/>
  <c r="I3" i="3"/>
  <c r="G3" i="3"/>
  <c r="E3" i="3"/>
  <c r="P147" i="2"/>
  <c r="P146" i="2"/>
  <c r="P145" i="2"/>
  <c r="P144" i="2"/>
  <c r="O143" i="2"/>
  <c r="N143" i="2"/>
  <c r="M143" i="2"/>
  <c r="L143" i="2"/>
  <c r="K143" i="2"/>
  <c r="J143" i="2"/>
  <c r="I143" i="2"/>
  <c r="H143" i="2"/>
  <c r="G143" i="2"/>
  <c r="F143" i="2"/>
  <c r="D143" i="2"/>
  <c r="D142" i="2"/>
  <c r="P142" i="2" s="1"/>
  <c r="O138" i="2"/>
  <c r="N138" i="2"/>
  <c r="M138" i="2"/>
  <c r="L138" i="2"/>
  <c r="K138" i="2"/>
  <c r="J138" i="2"/>
  <c r="I138" i="2"/>
  <c r="H138" i="2"/>
  <c r="G138" i="2"/>
  <c r="F138" i="2"/>
  <c r="B138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O135" i="2"/>
  <c r="N135" i="2"/>
  <c r="M135" i="2"/>
  <c r="L135" i="2"/>
  <c r="K135" i="2"/>
  <c r="J135" i="2"/>
  <c r="I135" i="2"/>
  <c r="H135" i="2"/>
  <c r="G135" i="2"/>
  <c r="F135" i="2"/>
  <c r="E135" i="2"/>
  <c r="O134" i="2"/>
  <c r="N134" i="2"/>
  <c r="M134" i="2"/>
  <c r="L134" i="2"/>
  <c r="K134" i="2"/>
  <c r="J134" i="2"/>
  <c r="I134" i="2"/>
  <c r="H134" i="2"/>
  <c r="G134" i="2"/>
  <c r="F134" i="2"/>
  <c r="E134" i="2"/>
  <c r="D134" i="2"/>
  <c r="O133" i="2"/>
  <c r="N133" i="2"/>
  <c r="M133" i="2"/>
  <c r="L133" i="2"/>
  <c r="K133" i="2"/>
  <c r="J133" i="2"/>
  <c r="I133" i="2"/>
  <c r="H133" i="2"/>
  <c r="G133" i="2"/>
  <c r="F133" i="2"/>
  <c r="E133" i="2"/>
  <c r="D133" i="2"/>
  <c r="O132" i="2"/>
  <c r="O131" i="2" s="1"/>
  <c r="N132" i="2"/>
  <c r="M132" i="2"/>
  <c r="M131" i="2" s="1"/>
  <c r="L132" i="2"/>
  <c r="K132" i="2"/>
  <c r="K131" i="2" s="1"/>
  <c r="J132" i="2"/>
  <c r="I132" i="2"/>
  <c r="I131" i="2" s="1"/>
  <c r="H132" i="2"/>
  <c r="G132" i="2"/>
  <c r="G131" i="2" s="1"/>
  <c r="F132" i="2"/>
  <c r="E132" i="2"/>
  <c r="E131" i="2" s="1"/>
  <c r="D132" i="2"/>
  <c r="L131" i="2"/>
  <c r="H131" i="2"/>
  <c r="P128" i="2"/>
  <c r="P127" i="2"/>
  <c r="D127" i="2"/>
  <c r="D135" i="2" s="1"/>
  <c r="P126" i="2"/>
  <c r="E125" i="2"/>
  <c r="P125" i="2" s="1"/>
  <c r="E124" i="2"/>
  <c r="O123" i="2"/>
  <c r="O122" i="2" s="1"/>
  <c r="N123" i="2"/>
  <c r="N122" i="2" s="1"/>
  <c r="M123" i="2"/>
  <c r="M122" i="2" s="1"/>
  <c r="L123" i="2"/>
  <c r="K123" i="2"/>
  <c r="K122" i="2" s="1"/>
  <c r="J123" i="2"/>
  <c r="J122" i="2" s="1"/>
  <c r="I123" i="2"/>
  <c r="I122" i="2" s="1"/>
  <c r="H123" i="2"/>
  <c r="G123" i="2"/>
  <c r="G122" i="2" s="1"/>
  <c r="F123" i="2"/>
  <c r="F122" i="2" s="1"/>
  <c r="E123" i="2"/>
  <c r="E122" i="2" s="1"/>
  <c r="D123" i="2"/>
  <c r="L122" i="2"/>
  <c r="H122" i="2"/>
  <c r="D122" i="2"/>
  <c r="P121" i="2"/>
  <c r="P120" i="2"/>
  <c r="P119" i="2"/>
  <c r="O118" i="2"/>
  <c r="N118" i="2"/>
  <c r="N117" i="2" s="1"/>
  <c r="M118" i="2"/>
  <c r="M117" i="2" s="1"/>
  <c r="L118" i="2"/>
  <c r="L117" i="2" s="1"/>
  <c r="K118" i="2"/>
  <c r="J118" i="2"/>
  <c r="J117" i="2" s="1"/>
  <c r="I118" i="2"/>
  <c r="I117" i="2" s="1"/>
  <c r="H118" i="2"/>
  <c r="H117" i="2" s="1"/>
  <c r="G118" i="2"/>
  <c r="F118" i="2"/>
  <c r="F117" i="2" s="1"/>
  <c r="E118" i="2"/>
  <c r="E141" i="2" s="1"/>
  <c r="D118" i="2"/>
  <c r="D117" i="2" s="1"/>
  <c r="O117" i="2"/>
  <c r="K117" i="2"/>
  <c r="G117" i="2"/>
  <c r="P116" i="2"/>
  <c r="P115" i="2"/>
  <c r="P114" i="2"/>
  <c r="O113" i="2"/>
  <c r="O112" i="2" s="1"/>
  <c r="N113" i="2"/>
  <c r="N112" i="2" s="1"/>
  <c r="M113" i="2"/>
  <c r="M112" i="2" s="1"/>
  <c r="L113" i="2"/>
  <c r="K113" i="2"/>
  <c r="K112" i="2" s="1"/>
  <c r="J113" i="2"/>
  <c r="J112" i="2" s="1"/>
  <c r="I113" i="2"/>
  <c r="I112" i="2" s="1"/>
  <c r="H113" i="2"/>
  <c r="G113" i="2"/>
  <c r="G112" i="2" s="1"/>
  <c r="F113" i="2"/>
  <c r="F112" i="2" s="1"/>
  <c r="E113" i="2"/>
  <c r="E112" i="2" s="1"/>
  <c r="D113" i="2"/>
  <c r="L112" i="2"/>
  <c r="H112" i="2"/>
  <c r="D112" i="2"/>
  <c r="P111" i="2"/>
  <c r="P110" i="2"/>
  <c r="P109" i="2"/>
  <c r="O108" i="2"/>
  <c r="N108" i="2"/>
  <c r="N107" i="2" s="1"/>
  <c r="M108" i="2"/>
  <c r="M107" i="2" s="1"/>
  <c r="L108" i="2"/>
  <c r="L107" i="2" s="1"/>
  <c r="K108" i="2"/>
  <c r="J108" i="2"/>
  <c r="J107" i="2" s="1"/>
  <c r="I108" i="2"/>
  <c r="I107" i="2" s="1"/>
  <c r="H108" i="2"/>
  <c r="H107" i="2" s="1"/>
  <c r="G108" i="2"/>
  <c r="F108" i="2"/>
  <c r="F107" i="2" s="1"/>
  <c r="E108" i="2"/>
  <c r="E107" i="2" s="1"/>
  <c r="D108" i="2"/>
  <c r="D107" i="2" s="1"/>
  <c r="O107" i="2"/>
  <c r="K107" i="2"/>
  <c r="G107" i="2"/>
  <c r="P106" i="2"/>
  <c r="P105" i="2"/>
  <c r="P104" i="2"/>
  <c r="O103" i="2"/>
  <c r="N103" i="2"/>
  <c r="M103" i="2"/>
  <c r="L103" i="2"/>
  <c r="L98" i="2" s="1"/>
  <c r="K103" i="2"/>
  <c r="J103" i="2"/>
  <c r="I103" i="2"/>
  <c r="H103" i="2"/>
  <c r="H98" i="2" s="1"/>
  <c r="G103" i="2"/>
  <c r="F103" i="2"/>
  <c r="E103" i="2"/>
  <c r="D103" i="2"/>
  <c r="D98" i="2" s="1"/>
  <c r="P102" i="2"/>
  <c r="P101" i="2"/>
  <c r="P100" i="2"/>
  <c r="O99" i="2"/>
  <c r="N99" i="2"/>
  <c r="M99" i="2"/>
  <c r="L99" i="2"/>
  <c r="K99" i="2"/>
  <c r="J99" i="2"/>
  <c r="I99" i="2"/>
  <c r="H99" i="2"/>
  <c r="G99" i="2"/>
  <c r="F99" i="2"/>
  <c r="E99" i="2"/>
  <c r="D99" i="2"/>
  <c r="N98" i="2"/>
  <c r="J98" i="2"/>
  <c r="F98" i="2"/>
  <c r="P97" i="2"/>
  <c r="P96" i="2"/>
  <c r="P95" i="2"/>
  <c r="O94" i="2"/>
  <c r="N94" i="2"/>
  <c r="M94" i="2"/>
  <c r="L94" i="2"/>
  <c r="K94" i="2"/>
  <c r="J94" i="2"/>
  <c r="I94" i="2"/>
  <c r="H94" i="2"/>
  <c r="G94" i="2"/>
  <c r="F94" i="2"/>
  <c r="E94" i="2"/>
  <c r="D94" i="2"/>
  <c r="P94" i="2" s="1"/>
  <c r="P93" i="2"/>
  <c r="P92" i="2"/>
  <c r="P91" i="2"/>
  <c r="O90" i="2"/>
  <c r="N90" i="2"/>
  <c r="M90" i="2"/>
  <c r="M89" i="2" s="1"/>
  <c r="L90" i="2"/>
  <c r="K90" i="2"/>
  <c r="J90" i="2"/>
  <c r="I90" i="2"/>
  <c r="I89" i="2" s="1"/>
  <c r="H90" i="2"/>
  <c r="G90" i="2"/>
  <c r="F90" i="2"/>
  <c r="E90" i="2"/>
  <c r="E89" i="2" s="1"/>
  <c r="D90" i="2"/>
  <c r="O89" i="2"/>
  <c r="K89" i="2"/>
  <c r="G89" i="2"/>
  <c r="P88" i="2"/>
  <c r="P87" i="2"/>
  <c r="P86" i="2"/>
  <c r="O85" i="2"/>
  <c r="N85" i="2"/>
  <c r="M85" i="2"/>
  <c r="L85" i="2"/>
  <c r="K85" i="2"/>
  <c r="J85" i="2"/>
  <c r="I85" i="2"/>
  <c r="H85" i="2"/>
  <c r="G85" i="2"/>
  <c r="F85" i="2"/>
  <c r="E85" i="2"/>
  <c r="D85" i="2"/>
  <c r="P85" i="2" s="1"/>
  <c r="P84" i="2"/>
  <c r="P83" i="2"/>
  <c r="P82" i="2"/>
  <c r="O81" i="2"/>
  <c r="N81" i="2"/>
  <c r="M81" i="2"/>
  <c r="L81" i="2"/>
  <c r="K81" i="2"/>
  <c r="J81" i="2"/>
  <c r="I81" i="2"/>
  <c r="H81" i="2"/>
  <c r="G81" i="2"/>
  <c r="F81" i="2"/>
  <c r="E81" i="2"/>
  <c r="D81" i="2"/>
  <c r="P80" i="2"/>
  <c r="P79" i="2"/>
  <c r="P78" i="2"/>
  <c r="O77" i="2"/>
  <c r="N77" i="2"/>
  <c r="M77" i="2"/>
  <c r="L77" i="2"/>
  <c r="K77" i="2"/>
  <c r="J77" i="2"/>
  <c r="I77" i="2"/>
  <c r="H77" i="2"/>
  <c r="G77" i="2"/>
  <c r="F77" i="2"/>
  <c r="E77" i="2"/>
  <c r="D77" i="2"/>
  <c r="P77" i="2" s="1"/>
  <c r="P76" i="2"/>
  <c r="P75" i="2"/>
  <c r="P74" i="2"/>
  <c r="O73" i="2"/>
  <c r="N73" i="2"/>
  <c r="M73" i="2"/>
  <c r="L73" i="2"/>
  <c r="K73" i="2"/>
  <c r="J73" i="2"/>
  <c r="I73" i="2"/>
  <c r="H73" i="2"/>
  <c r="G73" i="2"/>
  <c r="F73" i="2"/>
  <c r="E73" i="2"/>
  <c r="E140" i="2" s="1"/>
  <c r="D73" i="2"/>
  <c r="P72" i="2"/>
  <c r="P71" i="2"/>
  <c r="P70" i="2"/>
  <c r="O69" i="2"/>
  <c r="N69" i="2"/>
  <c r="M69" i="2"/>
  <c r="L69" i="2"/>
  <c r="K69" i="2"/>
  <c r="J69" i="2"/>
  <c r="I69" i="2"/>
  <c r="H69" i="2"/>
  <c r="G69" i="2"/>
  <c r="F69" i="2"/>
  <c r="E69" i="2"/>
  <c r="D69" i="2"/>
  <c r="P69" i="2" s="1"/>
  <c r="P68" i="2"/>
  <c r="P67" i="2"/>
  <c r="P66" i="2"/>
  <c r="O65" i="2"/>
  <c r="N65" i="2"/>
  <c r="M65" i="2"/>
  <c r="L65" i="2"/>
  <c r="K65" i="2"/>
  <c r="J65" i="2"/>
  <c r="I65" i="2"/>
  <c r="H65" i="2"/>
  <c r="G65" i="2"/>
  <c r="F65" i="2"/>
  <c r="E65" i="2"/>
  <c r="D65" i="2"/>
  <c r="P64" i="2"/>
  <c r="P63" i="2"/>
  <c r="P62" i="2"/>
  <c r="O61" i="2"/>
  <c r="N61" i="2"/>
  <c r="M61" i="2"/>
  <c r="L61" i="2"/>
  <c r="K61" i="2"/>
  <c r="J61" i="2"/>
  <c r="I61" i="2"/>
  <c r="H61" i="2"/>
  <c r="G61" i="2"/>
  <c r="F61" i="2"/>
  <c r="E61" i="2"/>
  <c r="D61" i="2"/>
  <c r="P61" i="2" s="1"/>
  <c r="P60" i="2"/>
  <c r="P59" i="2"/>
  <c r="P58" i="2"/>
  <c r="O57" i="2"/>
  <c r="N57" i="2"/>
  <c r="M57" i="2"/>
  <c r="L57" i="2"/>
  <c r="K57" i="2"/>
  <c r="J57" i="2"/>
  <c r="I57" i="2"/>
  <c r="H57" i="2"/>
  <c r="G57" i="2"/>
  <c r="F57" i="2"/>
  <c r="E57" i="2"/>
  <c r="D57" i="2"/>
  <c r="P56" i="2"/>
  <c r="P55" i="2"/>
  <c r="P54" i="2"/>
  <c r="O53" i="2"/>
  <c r="N53" i="2"/>
  <c r="M53" i="2"/>
  <c r="L53" i="2"/>
  <c r="K53" i="2"/>
  <c r="J53" i="2"/>
  <c r="I53" i="2"/>
  <c r="H53" i="2"/>
  <c r="G53" i="2"/>
  <c r="F53" i="2"/>
  <c r="E53" i="2"/>
  <c r="D53" i="2"/>
  <c r="P53" i="2" s="1"/>
  <c r="P52" i="2"/>
  <c r="P51" i="2"/>
  <c r="P50" i="2"/>
  <c r="O49" i="2"/>
  <c r="N49" i="2"/>
  <c r="M49" i="2"/>
  <c r="L49" i="2"/>
  <c r="K49" i="2"/>
  <c r="J49" i="2"/>
  <c r="I49" i="2"/>
  <c r="H49" i="2"/>
  <c r="G49" i="2"/>
  <c r="F49" i="2"/>
  <c r="E49" i="2"/>
  <c r="D49" i="2"/>
  <c r="P48" i="2"/>
  <c r="P47" i="2"/>
  <c r="P46" i="2"/>
  <c r="O45" i="2"/>
  <c r="N45" i="2"/>
  <c r="M45" i="2"/>
  <c r="L45" i="2"/>
  <c r="K45" i="2"/>
  <c r="J45" i="2"/>
  <c r="I45" i="2"/>
  <c r="H45" i="2"/>
  <c r="G45" i="2"/>
  <c r="F45" i="2"/>
  <c r="E45" i="2"/>
  <c r="D45" i="2"/>
  <c r="P45" i="2" s="1"/>
  <c r="P44" i="2"/>
  <c r="P43" i="2"/>
  <c r="P42" i="2"/>
  <c r="O41" i="2"/>
  <c r="N41" i="2"/>
  <c r="M41" i="2"/>
  <c r="L41" i="2"/>
  <c r="K41" i="2"/>
  <c r="J41" i="2"/>
  <c r="I41" i="2"/>
  <c r="H41" i="2"/>
  <c r="G41" i="2"/>
  <c r="F41" i="2"/>
  <c r="E41" i="2"/>
  <c r="D41" i="2"/>
  <c r="P40" i="2"/>
  <c r="P39" i="2"/>
  <c r="P38" i="2"/>
  <c r="O37" i="2"/>
  <c r="N37" i="2"/>
  <c r="M37" i="2"/>
  <c r="L37" i="2"/>
  <c r="K37" i="2"/>
  <c r="J37" i="2"/>
  <c r="I37" i="2"/>
  <c r="H37" i="2"/>
  <c r="G37" i="2"/>
  <c r="F37" i="2"/>
  <c r="E37" i="2"/>
  <c r="D37" i="2"/>
  <c r="P37" i="2" s="1"/>
  <c r="P36" i="2"/>
  <c r="P35" i="2"/>
  <c r="P34" i="2"/>
  <c r="O33" i="2"/>
  <c r="N33" i="2"/>
  <c r="M33" i="2"/>
  <c r="L33" i="2"/>
  <c r="K33" i="2"/>
  <c r="J33" i="2"/>
  <c r="I33" i="2"/>
  <c r="H33" i="2"/>
  <c r="G33" i="2"/>
  <c r="F33" i="2"/>
  <c r="E33" i="2"/>
  <c r="D33" i="2"/>
  <c r="P32" i="2"/>
  <c r="P31" i="2"/>
  <c r="P30" i="2"/>
  <c r="O29" i="2"/>
  <c r="N29" i="2"/>
  <c r="M29" i="2"/>
  <c r="L29" i="2"/>
  <c r="K29" i="2"/>
  <c r="J29" i="2"/>
  <c r="I29" i="2"/>
  <c r="H29" i="2"/>
  <c r="G29" i="2"/>
  <c r="F29" i="2"/>
  <c r="E29" i="2"/>
  <c r="D29" i="2"/>
  <c r="P29" i="2" s="1"/>
  <c r="P28" i="2"/>
  <c r="P27" i="2"/>
  <c r="P26" i="2"/>
  <c r="O25" i="2"/>
  <c r="N25" i="2"/>
  <c r="M25" i="2"/>
  <c r="L25" i="2"/>
  <c r="K25" i="2"/>
  <c r="J25" i="2"/>
  <c r="I25" i="2"/>
  <c r="H25" i="2"/>
  <c r="G25" i="2"/>
  <c r="F25" i="2"/>
  <c r="E25" i="2"/>
  <c r="D25" i="2"/>
  <c r="P24" i="2"/>
  <c r="P23" i="2"/>
  <c r="P22" i="2"/>
  <c r="O21" i="2"/>
  <c r="N21" i="2"/>
  <c r="M21" i="2"/>
  <c r="L21" i="2"/>
  <c r="K21" i="2"/>
  <c r="J21" i="2"/>
  <c r="I21" i="2"/>
  <c r="H21" i="2"/>
  <c r="G21" i="2"/>
  <c r="F21" i="2"/>
  <c r="E21" i="2"/>
  <c r="D21" i="2"/>
  <c r="P21" i="2" s="1"/>
  <c r="P20" i="2"/>
  <c r="P19" i="2"/>
  <c r="P18" i="2"/>
  <c r="O17" i="2"/>
  <c r="N17" i="2"/>
  <c r="M17" i="2"/>
  <c r="M16" i="2" s="1"/>
  <c r="L17" i="2"/>
  <c r="K17" i="2"/>
  <c r="J17" i="2"/>
  <c r="I17" i="2"/>
  <c r="I16" i="2" s="1"/>
  <c r="H17" i="2"/>
  <c r="G17" i="2"/>
  <c r="F17" i="2"/>
  <c r="E17" i="2"/>
  <c r="E16" i="2" s="1"/>
  <c r="D17" i="2"/>
  <c r="O16" i="2"/>
  <c r="K16" i="2"/>
  <c r="G16" i="2"/>
  <c r="P15" i="2"/>
  <c r="P14" i="2"/>
  <c r="P13" i="2"/>
  <c r="O12" i="2"/>
  <c r="N12" i="2"/>
  <c r="N3" i="2" s="1"/>
  <c r="M12" i="2"/>
  <c r="L12" i="2"/>
  <c r="L3" i="2" s="1"/>
  <c r="K12" i="2"/>
  <c r="J12" i="2"/>
  <c r="J3" i="2" s="1"/>
  <c r="I12" i="2"/>
  <c r="H12" i="2"/>
  <c r="H3" i="2" s="1"/>
  <c r="G12" i="2"/>
  <c r="F12" i="2"/>
  <c r="F3" i="2" s="1"/>
  <c r="E12" i="2"/>
  <c r="D12" i="2"/>
  <c r="P12" i="2" s="1"/>
  <c r="P11" i="2"/>
  <c r="P10" i="2"/>
  <c r="P9" i="2"/>
  <c r="O8" i="2"/>
  <c r="N8" i="2"/>
  <c r="M8" i="2"/>
  <c r="L8" i="2"/>
  <c r="K8" i="2"/>
  <c r="J8" i="2"/>
  <c r="I8" i="2"/>
  <c r="H8" i="2"/>
  <c r="G8" i="2"/>
  <c r="F8" i="2"/>
  <c r="E8" i="2"/>
  <c r="D8" i="2"/>
  <c r="P7" i="2"/>
  <c r="P6" i="2"/>
  <c r="P5" i="2"/>
  <c r="D4" i="2"/>
  <c r="D139" i="2" s="1"/>
  <c r="O3" i="2"/>
  <c r="M3" i="2"/>
  <c r="K3" i="2"/>
  <c r="I3" i="2"/>
  <c r="G3" i="2"/>
  <c r="E3" i="2"/>
  <c r="P8" i="2" l="1"/>
  <c r="D16" i="2"/>
  <c r="F16" i="2"/>
  <c r="H16" i="2"/>
  <c r="H129" i="2" s="1"/>
  <c r="J16" i="2"/>
  <c r="L16" i="2"/>
  <c r="L129" i="2" s="1"/>
  <c r="N16" i="2"/>
  <c r="P25" i="2"/>
  <c r="P33" i="2"/>
  <c r="P41" i="2"/>
  <c r="P49" i="2"/>
  <c r="P135" i="2"/>
  <c r="D131" i="2"/>
  <c r="P57" i="2"/>
  <c r="P65" i="2"/>
  <c r="D89" i="2"/>
  <c r="F89" i="2"/>
  <c r="H89" i="2"/>
  <c r="J89" i="2"/>
  <c r="L89" i="2"/>
  <c r="N89" i="2"/>
  <c r="P99" i="2"/>
  <c r="E117" i="2"/>
  <c r="P133" i="2"/>
  <c r="P134" i="2"/>
  <c r="F131" i="2"/>
  <c r="J131" i="2"/>
  <c r="N131" i="2"/>
  <c r="P17" i="3"/>
  <c r="P25" i="3"/>
  <c r="P33" i="3"/>
  <c r="P41" i="3"/>
  <c r="P49" i="3"/>
  <c r="P69" i="3"/>
  <c r="P77" i="3"/>
  <c r="P85" i="3"/>
  <c r="P94" i="3"/>
  <c r="D102" i="3"/>
  <c r="F102" i="3"/>
  <c r="H102" i="3"/>
  <c r="J102" i="3"/>
  <c r="L102" i="3"/>
  <c r="N102" i="3"/>
  <c r="P125" i="3"/>
  <c r="P132" i="3"/>
  <c r="P133" i="3"/>
  <c r="E139" i="3"/>
  <c r="D116" i="3"/>
  <c r="P116" i="3" s="1"/>
  <c r="P112" i="2"/>
  <c r="P122" i="2"/>
  <c r="I139" i="3"/>
  <c r="M139" i="3"/>
  <c r="D16" i="3"/>
  <c r="P111" i="3"/>
  <c r="P141" i="3"/>
  <c r="P142" i="3"/>
  <c r="P147" i="3"/>
  <c r="P102" i="3"/>
  <c r="P103" i="3"/>
  <c r="P130" i="3"/>
  <c r="P131" i="3"/>
  <c r="D143" i="3"/>
  <c r="P143" i="3" s="1"/>
  <c r="P135" i="3"/>
  <c r="E149" i="3"/>
  <c r="E146" i="3" s="1"/>
  <c r="D3" i="3"/>
  <c r="F137" i="3"/>
  <c r="H137" i="3"/>
  <c r="J137" i="3"/>
  <c r="L137" i="3"/>
  <c r="N137" i="3"/>
  <c r="P4" i="3"/>
  <c r="D148" i="3"/>
  <c r="P148" i="3" s="1"/>
  <c r="P8" i="3"/>
  <c r="P16" i="3"/>
  <c r="E93" i="3"/>
  <c r="E137" i="3" s="1"/>
  <c r="G93" i="3"/>
  <c r="G137" i="3" s="1"/>
  <c r="I93" i="3"/>
  <c r="I137" i="3" s="1"/>
  <c r="K93" i="3"/>
  <c r="K137" i="3" s="1"/>
  <c r="M93" i="3"/>
  <c r="M137" i="3" s="1"/>
  <c r="O93" i="3"/>
  <c r="O137" i="3" s="1"/>
  <c r="P98" i="3"/>
  <c r="P112" i="3"/>
  <c r="P126" i="3"/>
  <c r="D139" i="3"/>
  <c r="F139" i="3"/>
  <c r="H139" i="3"/>
  <c r="J139" i="3"/>
  <c r="L139" i="3"/>
  <c r="N139" i="3"/>
  <c r="P140" i="3"/>
  <c r="P151" i="3"/>
  <c r="P131" i="2"/>
  <c r="I129" i="2"/>
  <c r="P139" i="2"/>
  <c r="P17" i="2"/>
  <c r="P107" i="2"/>
  <c r="P108" i="2"/>
  <c r="P117" i="2"/>
  <c r="P118" i="2"/>
  <c r="D140" i="2"/>
  <c r="P140" i="2" s="1"/>
  <c r="D3" i="2"/>
  <c r="P4" i="2"/>
  <c r="P73" i="2"/>
  <c r="P81" i="2"/>
  <c r="P89" i="2"/>
  <c r="P90" i="2"/>
  <c r="E98" i="2"/>
  <c r="E129" i="2" s="1"/>
  <c r="G98" i="2"/>
  <c r="G129" i="2" s="1"/>
  <c r="I98" i="2"/>
  <c r="K98" i="2"/>
  <c r="K129" i="2" s="1"/>
  <c r="M98" i="2"/>
  <c r="M129" i="2" s="1"/>
  <c r="O98" i="2"/>
  <c r="O129" i="2" s="1"/>
  <c r="P103" i="2"/>
  <c r="P113" i="2"/>
  <c r="P123" i="2"/>
  <c r="E143" i="2"/>
  <c r="P143" i="2" s="1"/>
  <c r="P124" i="2"/>
  <c r="P132" i="2"/>
  <c r="P136" i="2"/>
  <c r="D138" i="2"/>
  <c r="E139" i="2"/>
  <c r="O144" i="1"/>
  <c r="E143" i="1"/>
  <c r="F143" i="1"/>
  <c r="F138" i="1" s="1"/>
  <c r="G143" i="1"/>
  <c r="G138" i="1" s="1"/>
  <c r="H143" i="1"/>
  <c r="I143" i="1"/>
  <c r="I138" i="1" s="1"/>
  <c r="J143" i="1"/>
  <c r="J138" i="1" s="1"/>
  <c r="K143" i="1"/>
  <c r="K138" i="1" s="1"/>
  <c r="L143" i="1"/>
  <c r="M143" i="1"/>
  <c r="N143" i="1"/>
  <c r="N138" i="1" s="1"/>
  <c r="H138" i="1"/>
  <c r="L138" i="1"/>
  <c r="E134" i="1"/>
  <c r="F134" i="1"/>
  <c r="G134" i="1"/>
  <c r="H134" i="1"/>
  <c r="I134" i="1"/>
  <c r="J134" i="1"/>
  <c r="K134" i="1"/>
  <c r="L134" i="1"/>
  <c r="M134" i="1"/>
  <c r="N134" i="1"/>
  <c r="E132" i="1"/>
  <c r="F132" i="1"/>
  <c r="G132" i="1"/>
  <c r="H132" i="1"/>
  <c r="I132" i="1"/>
  <c r="J132" i="1"/>
  <c r="K132" i="1"/>
  <c r="L132" i="1"/>
  <c r="M132" i="1"/>
  <c r="N132" i="1"/>
  <c r="D132" i="1"/>
  <c r="O132" i="1" s="1"/>
  <c r="O125" i="1"/>
  <c r="O126" i="1"/>
  <c r="O128" i="1"/>
  <c r="E133" i="1"/>
  <c r="F133" i="1"/>
  <c r="G133" i="1"/>
  <c r="H133" i="1"/>
  <c r="I133" i="1"/>
  <c r="J133" i="1"/>
  <c r="K133" i="1"/>
  <c r="L133" i="1"/>
  <c r="M133" i="1"/>
  <c r="N133" i="1"/>
  <c r="K131" i="1"/>
  <c r="E135" i="1"/>
  <c r="F135" i="1"/>
  <c r="G135" i="1"/>
  <c r="H135" i="1"/>
  <c r="I135" i="1"/>
  <c r="J135" i="1"/>
  <c r="K135" i="1"/>
  <c r="L135" i="1"/>
  <c r="M135" i="1"/>
  <c r="N135" i="1"/>
  <c r="E136" i="1"/>
  <c r="F136" i="1"/>
  <c r="G136" i="1"/>
  <c r="H136" i="1"/>
  <c r="I136" i="1"/>
  <c r="J136" i="1"/>
  <c r="K136" i="1"/>
  <c r="L136" i="1"/>
  <c r="M136" i="1"/>
  <c r="N136" i="1"/>
  <c r="D133" i="1"/>
  <c r="D136" i="1"/>
  <c r="O136" i="1" s="1"/>
  <c r="D134" i="1"/>
  <c r="O134" i="1" s="1"/>
  <c r="N94" i="1"/>
  <c r="O5" i="1"/>
  <c r="O6" i="1"/>
  <c r="O7" i="1"/>
  <c r="O9" i="1"/>
  <c r="O10" i="1"/>
  <c r="O11" i="1"/>
  <c r="O13" i="1"/>
  <c r="O14" i="1"/>
  <c r="O15" i="1"/>
  <c r="O18" i="1"/>
  <c r="O19" i="1"/>
  <c r="O20" i="1"/>
  <c r="O22" i="1"/>
  <c r="O23" i="1"/>
  <c r="O24" i="1"/>
  <c r="O26" i="1"/>
  <c r="O27" i="1"/>
  <c r="O28" i="1"/>
  <c r="O30" i="1"/>
  <c r="O31" i="1"/>
  <c r="O32" i="1"/>
  <c r="O34" i="1"/>
  <c r="O35" i="1"/>
  <c r="O36" i="1"/>
  <c r="O38" i="1"/>
  <c r="O39" i="1"/>
  <c r="O40" i="1"/>
  <c r="O42" i="1"/>
  <c r="O43" i="1"/>
  <c r="O44" i="1"/>
  <c r="O46" i="1"/>
  <c r="O47" i="1"/>
  <c r="O48" i="1"/>
  <c r="O50" i="1"/>
  <c r="O51" i="1"/>
  <c r="O52" i="1"/>
  <c r="O54" i="1"/>
  <c r="O55" i="1"/>
  <c r="O56" i="1"/>
  <c r="O58" i="1"/>
  <c r="O59" i="1"/>
  <c r="O60" i="1"/>
  <c r="O62" i="1"/>
  <c r="O63" i="1"/>
  <c r="O64" i="1"/>
  <c r="O66" i="1"/>
  <c r="O67" i="1"/>
  <c r="O68" i="1"/>
  <c r="O70" i="1"/>
  <c r="O71" i="1"/>
  <c r="O72" i="1"/>
  <c r="O74" i="1"/>
  <c r="O75" i="1"/>
  <c r="O76" i="1"/>
  <c r="O78" i="1"/>
  <c r="O79" i="1"/>
  <c r="O80" i="1"/>
  <c r="O82" i="1"/>
  <c r="O83" i="1"/>
  <c r="O84" i="1"/>
  <c r="O86" i="1"/>
  <c r="O87" i="1"/>
  <c r="O88" i="1"/>
  <c r="O91" i="1"/>
  <c r="O92" i="1"/>
  <c r="O93" i="1"/>
  <c r="O95" i="1"/>
  <c r="O96" i="1"/>
  <c r="O97" i="1"/>
  <c r="O100" i="1"/>
  <c r="O101" i="1"/>
  <c r="O102" i="1"/>
  <c r="O104" i="1"/>
  <c r="O105" i="1"/>
  <c r="O106" i="1"/>
  <c r="O109" i="1"/>
  <c r="O110" i="1"/>
  <c r="O111" i="1"/>
  <c r="O114" i="1"/>
  <c r="O115" i="1"/>
  <c r="O116" i="1"/>
  <c r="O119" i="1"/>
  <c r="O120" i="1"/>
  <c r="O121" i="1"/>
  <c r="O124" i="1"/>
  <c r="E123" i="1"/>
  <c r="E122" i="1" s="1"/>
  <c r="F123" i="1"/>
  <c r="F122" i="1" s="1"/>
  <c r="G123" i="1"/>
  <c r="G122" i="1" s="1"/>
  <c r="H123" i="1"/>
  <c r="H122" i="1" s="1"/>
  <c r="I123" i="1"/>
  <c r="I122" i="1" s="1"/>
  <c r="J123" i="1"/>
  <c r="J122" i="1" s="1"/>
  <c r="K123" i="1"/>
  <c r="K122" i="1" s="1"/>
  <c r="L123" i="1"/>
  <c r="L122" i="1" s="1"/>
  <c r="M123" i="1"/>
  <c r="M122" i="1" s="1"/>
  <c r="N123" i="1"/>
  <c r="N122" i="1" s="1"/>
  <c r="E118" i="1"/>
  <c r="E117" i="1" s="1"/>
  <c r="F118" i="1"/>
  <c r="F117" i="1" s="1"/>
  <c r="G118" i="1"/>
  <c r="G117" i="1" s="1"/>
  <c r="H118" i="1"/>
  <c r="H117" i="1" s="1"/>
  <c r="I118" i="1"/>
  <c r="I117" i="1" s="1"/>
  <c r="J118" i="1"/>
  <c r="J117" i="1" s="1"/>
  <c r="K118" i="1"/>
  <c r="K117" i="1" s="1"/>
  <c r="L118" i="1"/>
  <c r="L117" i="1" s="1"/>
  <c r="M118" i="1"/>
  <c r="M117" i="1" s="1"/>
  <c r="N118" i="1"/>
  <c r="N117" i="1" s="1"/>
  <c r="E113" i="1"/>
  <c r="E112" i="1" s="1"/>
  <c r="F113" i="1"/>
  <c r="F112" i="1" s="1"/>
  <c r="G113" i="1"/>
  <c r="G112" i="1" s="1"/>
  <c r="H113" i="1"/>
  <c r="H112" i="1" s="1"/>
  <c r="I113" i="1"/>
  <c r="I112" i="1" s="1"/>
  <c r="J113" i="1"/>
  <c r="J112" i="1" s="1"/>
  <c r="K113" i="1"/>
  <c r="K112" i="1" s="1"/>
  <c r="L113" i="1"/>
  <c r="L112" i="1" s="1"/>
  <c r="M113" i="1"/>
  <c r="M112" i="1" s="1"/>
  <c r="N113" i="1"/>
  <c r="N112" i="1" s="1"/>
  <c r="E108" i="1"/>
  <c r="E107" i="1" s="1"/>
  <c r="F108" i="1"/>
  <c r="F107" i="1" s="1"/>
  <c r="G108" i="1"/>
  <c r="G107" i="1" s="1"/>
  <c r="H108" i="1"/>
  <c r="H107" i="1" s="1"/>
  <c r="I108" i="1"/>
  <c r="I107" i="1" s="1"/>
  <c r="J108" i="1"/>
  <c r="J107" i="1" s="1"/>
  <c r="K108" i="1"/>
  <c r="K107" i="1" s="1"/>
  <c r="L108" i="1"/>
  <c r="L107" i="1" s="1"/>
  <c r="M108" i="1"/>
  <c r="M107" i="1" s="1"/>
  <c r="N108" i="1"/>
  <c r="N107" i="1" s="1"/>
  <c r="E103" i="1"/>
  <c r="F103" i="1"/>
  <c r="G103" i="1"/>
  <c r="H103" i="1"/>
  <c r="I103" i="1"/>
  <c r="J103" i="1"/>
  <c r="K103" i="1"/>
  <c r="L103" i="1"/>
  <c r="M103" i="1"/>
  <c r="N103" i="1"/>
  <c r="E99" i="1"/>
  <c r="F99" i="1"/>
  <c r="G99" i="1"/>
  <c r="H99" i="1"/>
  <c r="I99" i="1"/>
  <c r="J99" i="1"/>
  <c r="K99" i="1"/>
  <c r="L99" i="1"/>
  <c r="M99" i="1"/>
  <c r="N99" i="1"/>
  <c r="E94" i="1"/>
  <c r="F94" i="1"/>
  <c r="G94" i="1"/>
  <c r="H94" i="1"/>
  <c r="I94" i="1"/>
  <c r="J94" i="1"/>
  <c r="K94" i="1"/>
  <c r="L94" i="1"/>
  <c r="M94" i="1"/>
  <c r="E90" i="1"/>
  <c r="F90" i="1"/>
  <c r="F89" i="1" s="1"/>
  <c r="G90" i="1"/>
  <c r="H90" i="1"/>
  <c r="H89" i="1" s="1"/>
  <c r="I90" i="1"/>
  <c r="J90" i="1"/>
  <c r="J89" i="1" s="1"/>
  <c r="K90" i="1"/>
  <c r="L90" i="1"/>
  <c r="L89" i="1" s="1"/>
  <c r="M90" i="1"/>
  <c r="N90" i="1"/>
  <c r="E85" i="1"/>
  <c r="F85" i="1"/>
  <c r="G85" i="1"/>
  <c r="H85" i="1"/>
  <c r="I85" i="1"/>
  <c r="J85" i="1"/>
  <c r="K85" i="1"/>
  <c r="L85" i="1"/>
  <c r="M85" i="1"/>
  <c r="N85" i="1"/>
  <c r="E81" i="1"/>
  <c r="F81" i="1"/>
  <c r="G81" i="1"/>
  <c r="H81" i="1"/>
  <c r="I81" i="1"/>
  <c r="J81" i="1"/>
  <c r="K81" i="1"/>
  <c r="L81" i="1"/>
  <c r="M81" i="1"/>
  <c r="N81" i="1"/>
  <c r="E77" i="1"/>
  <c r="F77" i="1"/>
  <c r="G77" i="1"/>
  <c r="H77" i="1"/>
  <c r="I77" i="1"/>
  <c r="J77" i="1"/>
  <c r="K77" i="1"/>
  <c r="L77" i="1"/>
  <c r="M77" i="1"/>
  <c r="N77" i="1"/>
  <c r="E73" i="1"/>
  <c r="F73" i="1"/>
  <c r="G73" i="1"/>
  <c r="H73" i="1"/>
  <c r="I73" i="1"/>
  <c r="J73" i="1"/>
  <c r="K73" i="1"/>
  <c r="L73" i="1"/>
  <c r="M73" i="1"/>
  <c r="N73" i="1"/>
  <c r="E69" i="1"/>
  <c r="F69" i="1"/>
  <c r="G69" i="1"/>
  <c r="H69" i="1"/>
  <c r="I69" i="1"/>
  <c r="J69" i="1"/>
  <c r="K69" i="1"/>
  <c r="L69" i="1"/>
  <c r="M69" i="1"/>
  <c r="N69" i="1"/>
  <c r="E65" i="1"/>
  <c r="F65" i="1"/>
  <c r="G65" i="1"/>
  <c r="H65" i="1"/>
  <c r="I65" i="1"/>
  <c r="J65" i="1"/>
  <c r="K65" i="1"/>
  <c r="L65" i="1"/>
  <c r="M65" i="1"/>
  <c r="N65" i="1"/>
  <c r="E61" i="1"/>
  <c r="F61" i="1"/>
  <c r="G61" i="1"/>
  <c r="H61" i="1"/>
  <c r="I61" i="1"/>
  <c r="J61" i="1"/>
  <c r="K61" i="1"/>
  <c r="L61" i="1"/>
  <c r="M61" i="1"/>
  <c r="N61" i="1"/>
  <c r="E57" i="1"/>
  <c r="F57" i="1"/>
  <c r="G57" i="1"/>
  <c r="H57" i="1"/>
  <c r="I57" i="1"/>
  <c r="J57" i="1"/>
  <c r="K57" i="1"/>
  <c r="L57" i="1"/>
  <c r="M57" i="1"/>
  <c r="N57" i="1"/>
  <c r="E53" i="1"/>
  <c r="F53" i="1"/>
  <c r="G53" i="1"/>
  <c r="H53" i="1"/>
  <c r="I53" i="1"/>
  <c r="J53" i="1"/>
  <c r="K53" i="1"/>
  <c r="L53" i="1"/>
  <c r="M53" i="1"/>
  <c r="N53" i="1"/>
  <c r="E49" i="1"/>
  <c r="F49" i="1"/>
  <c r="G49" i="1"/>
  <c r="H49" i="1"/>
  <c r="I49" i="1"/>
  <c r="J49" i="1"/>
  <c r="K49" i="1"/>
  <c r="L49" i="1"/>
  <c r="M49" i="1"/>
  <c r="N49" i="1"/>
  <c r="E45" i="1"/>
  <c r="F45" i="1"/>
  <c r="G45" i="1"/>
  <c r="H45" i="1"/>
  <c r="I45" i="1"/>
  <c r="J45" i="1"/>
  <c r="K45" i="1"/>
  <c r="L45" i="1"/>
  <c r="M45" i="1"/>
  <c r="N45" i="1"/>
  <c r="E41" i="1"/>
  <c r="F41" i="1"/>
  <c r="G41" i="1"/>
  <c r="H41" i="1"/>
  <c r="I41" i="1"/>
  <c r="J41" i="1"/>
  <c r="K41" i="1"/>
  <c r="L41" i="1"/>
  <c r="M41" i="1"/>
  <c r="N41" i="1"/>
  <c r="E37" i="1"/>
  <c r="F37" i="1"/>
  <c r="G37" i="1"/>
  <c r="H37" i="1"/>
  <c r="I37" i="1"/>
  <c r="J37" i="1"/>
  <c r="K37" i="1"/>
  <c r="L37" i="1"/>
  <c r="M37" i="1"/>
  <c r="N37" i="1"/>
  <c r="E33" i="1"/>
  <c r="F33" i="1"/>
  <c r="G33" i="1"/>
  <c r="H33" i="1"/>
  <c r="I33" i="1"/>
  <c r="J33" i="1"/>
  <c r="K33" i="1"/>
  <c r="L33" i="1"/>
  <c r="M33" i="1"/>
  <c r="N33" i="1"/>
  <c r="E29" i="1"/>
  <c r="F29" i="1"/>
  <c r="G29" i="1"/>
  <c r="H29" i="1"/>
  <c r="I29" i="1"/>
  <c r="J29" i="1"/>
  <c r="K29" i="1"/>
  <c r="L29" i="1"/>
  <c r="M29" i="1"/>
  <c r="N29" i="1"/>
  <c r="E25" i="1"/>
  <c r="F25" i="1"/>
  <c r="G25" i="1"/>
  <c r="H25" i="1"/>
  <c r="I25" i="1"/>
  <c r="J25" i="1"/>
  <c r="K25" i="1"/>
  <c r="L25" i="1"/>
  <c r="M25" i="1"/>
  <c r="N25" i="1"/>
  <c r="N21" i="1"/>
  <c r="E21" i="1"/>
  <c r="F21" i="1"/>
  <c r="G21" i="1"/>
  <c r="H21" i="1"/>
  <c r="I21" i="1"/>
  <c r="J21" i="1"/>
  <c r="K21" i="1"/>
  <c r="L21" i="1"/>
  <c r="M21" i="1"/>
  <c r="E17" i="1"/>
  <c r="F17" i="1"/>
  <c r="G17" i="1"/>
  <c r="H17" i="1"/>
  <c r="I17" i="1"/>
  <c r="J17" i="1"/>
  <c r="K17" i="1"/>
  <c r="L17" i="1"/>
  <c r="M17" i="1"/>
  <c r="N17" i="1"/>
  <c r="E12" i="1"/>
  <c r="F12" i="1"/>
  <c r="G12" i="1"/>
  <c r="H12" i="1"/>
  <c r="I12" i="1"/>
  <c r="J12" i="1"/>
  <c r="K12" i="1"/>
  <c r="L12" i="1"/>
  <c r="M12" i="1"/>
  <c r="N12" i="1"/>
  <c r="E8" i="1"/>
  <c r="F8" i="1"/>
  <c r="G8" i="1"/>
  <c r="H8" i="1"/>
  <c r="I8" i="1"/>
  <c r="J8" i="1"/>
  <c r="K8" i="1"/>
  <c r="L8" i="1"/>
  <c r="M8" i="1"/>
  <c r="N8" i="1"/>
  <c r="D127" i="1"/>
  <c r="D123" i="1" s="1"/>
  <c r="D118" i="1"/>
  <c r="D113" i="1"/>
  <c r="D108" i="1"/>
  <c r="D103" i="1"/>
  <c r="D99" i="1"/>
  <c r="D94" i="1"/>
  <c r="D90" i="1"/>
  <c r="D85" i="1"/>
  <c r="D81" i="1"/>
  <c r="D77" i="1"/>
  <c r="D73" i="1"/>
  <c r="D69" i="1"/>
  <c r="D65" i="1"/>
  <c r="D61" i="1"/>
  <c r="D57" i="1"/>
  <c r="D53" i="1"/>
  <c r="D49" i="1"/>
  <c r="D45" i="1"/>
  <c r="D41" i="1"/>
  <c r="D37" i="1"/>
  <c r="D33" i="1"/>
  <c r="D29" i="1"/>
  <c r="D25" i="1"/>
  <c r="D21" i="1"/>
  <c r="D17" i="1"/>
  <c r="D12" i="1"/>
  <c r="D8" i="1"/>
  <c r="D4" i="1"/>
  <c r="O4" i="1" s="1"/>
  <c r="E138" i="1"/>
  <c r="M138" i="1"/>
  <c r="L137" i="2" l="1"/>
  <c r="L130" i="2"/>
  <c r="H137" i="2"/>
  <c r="H130" i="2"/>
  <c r="P16" i="2"/>
  <c r="G131" i="1"/>
  <c r="D146" i="3"/>
  <c r="P146" i="3" s="1"/>
  <c r="N129" i="2"/>
  <c r="J129" i="2"/>
  <c r="F129" i="2"/>
  <c r="M138" i="3"/>
  <c r="M145" i="3"/>
  <c r="I138" i="3"/>
  <c r="I145" i="3"/>
  <c r="E138" i="3"/>
  <c r="E145" i="3"/>
  <c r="L145" i="3"/>
  <c r="L138" i="3"/>
  <c r="H145" i="3"/>
  <c r="H138" i="3"/>
  <c r="D137" i="3"/>
  <c r="P3" i="3"/>
  <c r="O138" i="3"/>
  <c r="O145" i="3"/>
  <c r="K138" i="3"/>
  <c r="K145" i="3"/>
  <c r="G138" i="3"/>
  <c r="G145" i="3"/>
  <c r="P93" i="3"/>
  <c r="P139" i="3"/>
  <c r="N145" i="3"/>
  <c r="N138" i="3"/>
  <c r="J145" i="3"/>
  <c r="J138" i="3"/>
  <c r="F145" i="3"/>
  <c r="F138" i="3"/>
  <c r="N131" i="1"/>
  <c r="L131" i="1"/>
  <c r="J131" i="1"/>
  <c r="H131" i="1"/>
  <c r="F131" i="1"/>
  <c r="O133" i="1"/>
  <c r="K89" i="1"/>
  <c r="G89" i="1"/>
  <c r="M131" i="1"/>
  <c r="I131" i="1"/>
  <c r="E131" i="1"/>
  <c r="O137" i="2"/>
  <c r="O130" i="2"/>
  <c r="K137" i="2"/>
  <c r="K130" i="2"/>
  <c r="G137" i="2"/>
  <c r="G130" i="2"/>
  <c r="M137" i="2"/>
  <c r="M130" i="2"/>
  <c r="I137" i="2"/>
  <c r="I130" i="2"/>
  <c r="E130" i="2"/>
  <c r="P98" i="2"/>
  <c r="E138" i="2"/>
  <c r="E137" i="2" s="1"/>
  <c r="D129" i="2"/>
  <c r="P3" i="2"/>
  <c r="L98" i="1"/>
  <c r="J98" i="1"/>
  <c r="H98" i="1"/>
  <c r="F98" i="1"/>
  <c r="O90" i="1"/>
  <c r="O118" i="1"/>
  <c r="J3" i="1"/>
  <c r="N89" i="1"/>
  <c r="D135" i="1"/>
  <c r="O135" i="1" s="1"/>
  <c r="O127" i="1"/>
  <c r="O8" i="1"/>
  <c r="O108" i="1"/>
  <c r="N98" i="1"/>
  <c r="O123" i="1"/>
  <c r="D122" i="1"/>
  <c r="O122" i="1" s="1"/>
  <c r="O12" i="1"/>
  <c r="O21" i="1"/>
  <c r="O29" i="1"/>
  <c r="O37" i="1"/>
  <c r="O45" i="1"/>
  <c r="O53" i="1"/>
  <c r="O61" i="1"/>
  <c r="O69" i="1"/>
  <c r="O77" i="1"/>
  <c r="O85" i="1"/>
  <c r="O94" i="1"/>
  <c r="O103" i="1"/>
  <c r="O113" i="1"/>
  <c r="N3" i="1"/>
  <c r="L3" i="1"/>
  <c r="H3" i="1"/>
  <c r="F3" i="1"/>
  <c r="O17" i="1"/>
  <c r="O25" i="1"/>
  <c r="O33" i="1"/>
  <c r="O41" i="1"/>
  <c r="O49" i="1"/>
  <c r="O57" i="1"/>
  <c r="O65" i="1"/>
  <c r="O73" i="1"/>
  <c r="O81" i="1"/>
  <c r="M98" i="1"/>
  <c r="I98" i="1"/>
  <c r="E98" i="1"/>
  <c r="O99" i="1"/>
  <c r="M3" i="1"/>
  <c r="K3" i="1"/>
  <c r="I3" i="1"/>
  <c r="G3" i="1"/>
  <c r="E3" i="1"/>
  <c r="K98" i="1"/>
  <c r="G98" i="1"/>
  <c r="M89" i="1"/>
  <c r="I89" i="1"/>
  <c r="E89" i="1"/>
  <c r="L16" i="1"/>
  <c r="J16" i="1"/>
  <c r="H16" i="1"/>
  <c r="F16" i="1"/>
  <c r="N16" i="1"/>
  <c r="K16" i="1"/>
  <c r="M16" i="1"/>
  <c r="I16" i="1"/>
  <c r="E16" i="1"/>
  <c r="G16" i="1"/>
  <c r="D117" i="1"/>
  <c r="O117" i="1" s="1"/>
  <c r="D140" i="1"/>
  <c r="O140" i="1" s="1"/>
  <c r="D142" i="1"/>
  <c r="O142" i="1" s="1"/>
  <c r="D143" i="1"/>
  <c r="O143" i="1" s="1"/>
  <c r="D139" i="1"/>
  <c r="O139" i="1" s="1"/>
  <c r="B138" i="1"/>
  <c r="F137" i="2" l="1"/>
  <c r="F130" i="2"/>
  <c r="N137" i="2"/>
  <c r="N130" i="2"/>
  <c r="J137" i="2"/>
  <c r="J130" i="2"/>
  <c r="D145" i="3"/>
  <c r="P145" i="3" s="1"/>
  <c r="P137" i="3"/>
  <c r="D138" i="3"/>
  <c r="P138" i="3" s="1"/>
  <c r="E129" i="1"/>
  <c r="I129" i="1"/>
  <c r="M129" i="1"/>
  <c r="F129" i="1"/>
  <c r="L129" i="1"/>
  <c r="G129" i="1"/>
  <c r="K129" i="1"/>
  <c r="H129" i="1"/>
  <c r="N129" i="1"/>
  <c r="J129" i="1"/>
  <c r="P138" i="2"/>
  <c r="D130" i="2"/>
  <c r="P130" i="2" s="1"/>
  <c r="D137" i="2"/>
  <c r="P129" i="2"/>
  <c r="D131" i="1"/>
  <c r="O131" i="1" s="1"/>
  <c r="D138" i="1"/>
  <c r="O138" i="1" s="1"/>
  <c r="D98" i="1"/>
  <c r="O98" i="1" s="1"/>
  <c r="D16" i="1"/>
  <c r="O16" i="1" s="1"/>
  <c r="P137" i="2" l="1"/>
  <c r="J130" i="1"/>
  <c r="J137" i="1"/>
  <c r="H130" i="1"/>
  <c r="H137" i="1"/>
  <c r="G130" i="1"/>
  <c r="G137" i="1"/>
  <c r="F130" i="1"/>
  <c r="F137" i="1"/>
  <c r="I130" i="1"/>
  <c r="I137" i="1"/>
  <c r="N130" i="1"/>
  <c r="N137" i="1"/>
  <c r="K130" i="1"/>
  <c r="K137" i="1"/>
  <c r="L130" i="1"/>
  <c r="L137" i="1"/>
  <c r="M130" i="1"/>
  <c r="M137" i="1"/>
  <c r="E130" i="1"/>
  <c r="E137" i="1"/>
  <c r="D3" i="1"/>
  <c r="D112" i="1"/>
  <c r="O112" i="1" s="1"/>
  <c r="D107" i="1"/>
  <c r="O107" i="1" s="1"/>
  <c r="D89" i="1"/>
  <c r="O89" i="1" s="1"/>
  <c r="O147" i="1"/>
  <c r="O3" i="1" l="1"/>
  <c r="D129" i="1"/>
  <c r="O129" i="1"/>
  <c r="D137" i="1" l="1"/>
  <c r="O137" i="1" s="1"/>
  <c r="D130" i="1"/>
  <c r="O130" i="1" s="1"/>
  <c r="O146" i="1"/>
  <c r="O145" i="1" l="1"/>
</calcChain>
</file>

<file path=xl/sharedStrings.xml><?xml version="1.0" encoding="utf-8"?>
<sst xmlns="http://schemas.openxmlformats.org/spreadsheetml/2006/main" count="476" uniqueCount="72">
  <si>
    <t>Будівництво об'єктів житлово-комунального господарства</t>
  </si>
  <si>
    <t>капітальне будівництво (придбання інших об'єктів)</t>
  </si>
  <si>
    <t>реконструкція та реставрація інших об'єктів</t>
  </si>
  <si>
    <t>оплата послуг (крім комунальних)</t>
  </si>
  <si>
    <t>придбання обладнання і предметів довгострокового користування</t>
  </si>
  <si>
    <t>Мостова споруда через р. Південний Буг по вул. Чорновола, м. Вінниця - реконструкція</t>
  </si>
  <si>
    <t>Просп. Космонавтів (від вул. Келецької до вул. А. Первозванного) у м. Вінниці (третя черга) - реконструкція</t>
  </si>
  <si>
    <t>Будівництво автодорожнього шляхопроводу через залізничні колії (створ вул. А. Янгеля та вул. Ватутіна) в м. Вінниця</t>
  </si>
  <si>
    <t>Будівництво освітніх установ та закладів</t>
  </si>
  <si>
    <t>Будівля комунального закладу "Дошкільний навчальний заклад №16 Вінницької міської ради" по вул. Миколи Зерова,12, в м. Вінниці -реконструкція</t>
  </si>
  <si>
    <t>Реконструкція будівлі (термомодернізація) комунального закладу "Загальноосвітня школа І-ІІІ ступенів №13 Вінницької міської ради" по вул. М.Шимка,1   в м. Вінниця</t>
  </si>
  <si>
    <t>Реконструкція будівлі (термомодернізація) комунального закладу "Палац дітей та юнацтва Вінницької міської ради" по вул. Хмельницьке шосе,22 в м. Вінниці</t>
  </si>
  <si>
    <t xml:space="preserve">Реконструкція будівлі (термомодернізація) комунального закладу «Загальноосвітня школа І-ІІІ ступенів №8 Вінницької міської ради» по вул. Винниченка,28 в м. Вінниця </t>
  </si>
  <si>
    <t xml:space="preserve">Реконструкція будівлі (термомодернізація) комунального закладу «Загальноосвітня школа І-ІІІ ступенів №23 Вінницької міської ради» по просп. Космонавтів,32 в м. Вінниця </t>
  </si>
  <si>
    <t>Реконструкція спортивного ядра комунального закладу "Загальноосвітня школа І-ІІІ ступенів №11 Вінницької міської ради" по вул.Тараса Сича,38 у м. Вінниця (в т.ч. проектні роботи)</t>
  </si>
  <si>
    <t>Реконструкція нежитлової будівлі під дошкільний навчальний заклад по вул. Черняховського,82 в м. Вінниця</t>
  </si>
  <si>
    <t>Реконструкція (термомодернізація) будівлі загальноосвітньої школи по вул.Гагаріна,17 в с.Гавришівка Вінницької ОТГ, Вінницького району, Вінницької області</t>
  </si>
  <si>
    <t>Реконструкція (термомодернізація) будівлі дошкільного навчального закладу "Яблунька" по пров. Незалежності,4 в с.Малі Крушленці, Вінницької ОТГ, Вінницького району, Вінницької області</t>
  </si>
  <si>
    <t>Реконструкція будівлі загальноосвітньої школи по вулПриозерна,10 в с. Малі Крушленці, Вінницької ОТГ, Вінницького району, Вінницької області</t>
  </si>
  <si>
    <t>Реконструкція будівлі дошкільного навчального закладу "Журавлик"  по вул. Богдана Хмельницького,35 в с.Стадниця, Вінницької ОТГ, Вінницького району, Вінницької області</t>
  </si>
  <si>
    <t>Реконструкція (термомодернізація) комунального закладу "Деснянський навчально-виховний комплекс: початкова школа - заклад дошкільної освіти Вінницької міської ради" по вул. Гагаріна,11 в смт. Десна, Вінницької ОТГ, Вінницького району, Вінницької області</t>
  </si>
  <si>
    <t>Реконструкція будівлі (термомодернізація) комунального закладу "Дошкільний навчальний заклад №2 Вінницької міської ради" по вул. Пирогова,159 в м. Вінниця</t>
  </si>
  <si>
    <t xml:space="preserve">Реконструкція спортивного ядра закладу "Загальноосвітня школа ІІІІ ступенів гуманітарно-естетичний колегіум №29 Вінницької
міської ради" по вул. Київська,149 в м. Вінниця
</t>
  </si>
  <si>
    <t>Будівництво Вінницького регіонального клінічного лікувально-діагностичного центру серцево-судинної  патології по вул. Хмельницьке шосе в м. Вінниці</t>
  </si>
  <si>
    <t>Добудова головного корпусу клінічної лікарні швидкої медичної допомоги по вул. Київській,68, у м. Вінниці - будівництво</t>
  </si>
  <si>
    <t>3122           (2 100 000)</t>
  </si>
  <si>
    <t>3110 (4830159)</t>
  </si>
  <si>
    <t>Будівництво медичних установ та закладів</t>
  </si>
  <si>
    <t>Реконструкція будівлі будинку культури по вул. Гагаріна,27 в с. Гавришівка Вінницької ОТГ, Вінницького району, Вінницької області</t>
  </si>
  <si>
    <t>Будівництво установ та закладів культури</t>
  </si>
  <si>
    <t>Будівництво споруд, установ та закладів фізичної культури та спорту</t>
  </si>
  <si>
    <t xml:space="preserve">Реконструкція приміщення спортивного комплексу по вул. Академіка Янгеля,48 в м. Вінниця </t>
  </si>
  <si>
    <t>Будівництво інших об'єктів комунальної власності</t>
  </si>
  <si>
    <t>Нове будівництво дренажної системи для захисту від підтоплення будівлі КЗ "Міський центр соціально-психологічної реабілітації дітей та молоді з обмеженими фізичними можливостями "Гармонія" імені Раїси Панасюк" по вул. Винниченка,5 (в т.ч. проектні роботи)</t>
  </si>
  <si>
    <t>Будівництво "Вінницького регіонального клінічного лікувально-діагностичного центру серцево-судинної патології" по вул. Хмельницьке шосе в м. Вінниці</t>
  </si>
  <si>
    <t>січень</t>
  </si>
  <si>
    <t>Ріш. МР від 29.01.20р. №142, Програма від 29.01.20р. №146</t>
  </si>
  <si>
    <t>Ріш. МР від 24.12.20р. №52, Програма від 24.12.20р. №51</t>
  </si>
  <si>
    <t>Реконструкція будівлі (термомодернізація) комунального закладу "Дошкільний навчальний заклад №47 Вінницької міської ради" по вул.Чорновола,12в м. Вінниця</t>
  </si>
  <si>
    <t>Реконструкція будівлі (термомодернізація) комунального закладу "Дошкільний навчальний заклад №21 Вінницької міської ради" по вул.Міліційна,8 в м. Вінниця</t>
  </si>
  <si>
    <t>Реконструкція будівлі (термомодернізація) комунального закладу "Гуманітарна гімназія №1 ім. М.І. Пирогова Вінницької міської ради" по вул. Малиновського,7 в м. Вінниця</t>
  </si>
  <si>
    <t>Реконструкція будівлі (термомодернізація) комунального закладу "Загальноосвітня школа І-ІІІ ступенів №21 Вінницької міської ради" по вул.600-річчя,16 в м. Вінниця</t>
  </si>
  <si>
    <t>Реконструкція нежитлового приміщення та прилеглої території по вул. Пирогова, 148 в м.Внниця під музейне приміщення</t>
  </si>
  <si>
    <t>Всього по КЕКВ</t>
  </si>
  <si>
    <t>Проектування , реставрація та охорона пам'яток архітектури</t>
  </si>
  <si>
    <t>Реставрація будівлі (термомодернізація) комунального закладу "Загальноосвітня школа ІІІІ ступенів – гімназія № 2 Вінницької міської ради – пам’ятка архітектури місцевого значення "Жіноча гімназія" (охоронний №225-М) по вул. Соборна, 94 в м. Вінниці</t>
  </si>
  <si>
    <t>Всого по джерелах</t>
  </si>
  <si>
    <t>Доходи міського бюджету</t>
  </si>
  <si>
    <t>ДФРР</t>
  </si>
  <si>
    <t>Субвенція соц економ</t>
  </si>
  <si>
    <t>всього по обєкту</t>
  </si>
  <si>
    <t>Субвенція міжнародний банк</t>
  </si>
  <si>
    <t>Залишк субвенції міжнародний банк</t>
  </si>
  <si>
    <t>Всього</t>
  </si>
  <si>
    <t>Обєкти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</si>
  <si>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</si>
  <si>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</si>
  <si>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</si>
  <si>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</si>
  <si>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</si>
  <si>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</si>
  <si>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</si>
  <si>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</si>
  <si>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</si>
  <si>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</si>
  <si>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ВСЬОГО</t>
  </si>
  <si>
    <t>ПЕРЕВІРКА</t>
  </si>
  <si>
    <t>Реставрація пам’яток культури, історії та архітектури</t>
  </si>
  <si>
    <t>Ріш. МР від 26.02.21р. №204, Програма від 26.02.21р. №199</t>
  </si>
  <si>
    <t>Реконструкція будівлі загальноосвітньої школи по вулПриозерна,14 в с. Малі Крушлинці, Вінницької ОТГ, Вінницького району, Вінницької області</t>
  </si>
  <si>
    <t>Нове будівництво дренажної системи для захисту від підтоплення будівлі КЗ "Міський центр соціально-психологічної реабілітації дітей та молоді з обмеженими фізичними можливостями "Гармонія" імені Раїси Панасюк" по вул. Винниченка,5</t>
  </si>
  <si>
    <t>(1517365)                  + - 390,0 за рах.субв міжнар.банк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</si>
</sst>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Arial Cyr"/>
      <charset val="204"/>
    </font>
    <font>
      <sz val="9"/>
      <color rgb="FFFF0000"/>
      <name val="Times New Roman"/>
      <family val="1"/>
      <charset val="204"/>
    </font>
    <font>
      <i/>
      <sz val="9"/>
      <color theme="8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i/>
      <sz val="9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1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wrapText="1"/>
    </xf>
    <xf numFmtId="0" fontId="3" fillId="2" borderId="2" xfId="2" applyFont="1" applyFill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2" xfId="0" applyBorder="1"/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16" fontId="3" fillId="2" borderId="2" xfId="0" applyNumberFormat="1" applyFont="1" applyFill="1" applyBorder="1" applyAlignment="1">
      <alignment wrapText="1"/>
    </xf>
    <xf numFmtId="164" fontId="2" fillId="0" borderId="1" xfId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0" xfId="0" applyFont="1"/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0" fillId="0" borderId="2" xfId="0" applyNumberFormat="1" applyBorder="1"/>
    <xf numFmtId="164" fontId="0" fillId="0" borderId="2" xfId="0" applyNumberFormat="1" applyBorder="1"/>
    <xf numFmtId="4" fontId="3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164" fontId="0" fillId="0" borderId="0" xfId="0" applyNumberFormat="1" applyBorder="1"/>
    <xf numFmtId="0" fontId="7" fillId="0" borderId="0" xfId="0" applyFont="1"/>
    <xf numFmtId="0" fontId="7" fillId="4" borderId="2" xfId="0" applyFont="1" applyFill="1" applyBorder="1" applyAlignment="1">
      <alignment horizontal="center" vertical="center"/>
    </xf>
    <xf numFmtId="164" fontId="7" fillId="4" borderId="2" xfId="0" applyNumberFormat="1" applyFont="1" applyFill="1" applyBorder="1"/>
    <xf numFmtId="4" fontId="10" fillId="4" borderId="2" xfId="0" applyNumberFormat="1" applyFont="1" applyFill="1" applyBorder="1" applyAlignment="1">
      <alignment horizontal="center" vertical="center" wrapText="1"/>
    </xf>
    <xf numFmtId="164" fontId="8" fillId="3" borderId="1" xfId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Border="1"/>
    <xf numFmtId="0" fontId="0" fillId="0" borderId="0" xfId="0" applyBorder="1"/>
    <xf numFmtId="0" fontId="2" fillId="0" borderId="0" xfId="0" applyFont="1" applyBorder="1"/>
    <xf numFmtId="0" fontId="2" fillId="5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2" fillId="6" borderId="2" xfId="0" applyFont="1" applyFill="1" applyBorder="1"/>
    <xf numFmtId="4" fontId="12" fillId="6" borderId="2" xfId="0" applyNumberFormat="1" applyFont="1" applyFill="1" applyBorder="1" applyAlignment="1">
      <alignment horizontal="center" vertical="center"/>
    </xf>
    <xf numFmtId="164" fontId="7" fillId="5" borderId="2" xfId="0" applyNumberFormat="1" applyFont="1" applyFill="1" applyBorder="1"/>
    <xf numFmtId="0" fontId="8" fillId="3" borderId="0" xfId="0" applyFont="1" applyFill="1"/>
    <xf numFmtId="164" fontId="13" fillId="3" borderId="1" xfId="1" applyFont="1" applyFill="1" applyBorder="1" applyAlignment="1">
      <alignment horizontal="center" vertical="center"/>
    </xf>
    <xf numFmtId="164" fontId="13" fillId="3" borderId="3" xfId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/>
    </xf>
    <xf numFmtId="0" fontId="11" fillId="5" borderId="2" xfId="0" applyFont="1" applyFill="1" applyBorder="1"/>
    <xf numFmtId="4" fontId="9" fillId="5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4" fontId="15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4">
    <cellStyle name="Звичайний" xfId="0" builtinId="0"/>
    <cellStyle name="Звичайний 2" xfId="2"/>
    <cellStyle name="Звичайний 4 2 11" xfId="3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55"/>
  <sheetViews>
    <sheetView topLeftCell="A133" workbookViewId="0">
      <selection activeCell="E153" sqref="E153"/>
    </sheetView>
  </sheetViews>
  <sheetFormatPr defaultRowHeight="15" x14ac:dyDescent="0.25"/>
  <cols>
    <col min="1" max="1" width="0.85546875" customWidth="1"/>
    <col min="2" max="2" width="8.140625" style="1" customWidth="1"/>
    <col min="3" max="3" width="34.140625" customWidth="1"/>
    <col min="4" max="4" width="16" customWidth="1"/>
    <col min="5" max="5" width="16.28515625" customWidth="1"/>
    <col min="6" max="6" width="14.7109375" customWidth="1"/>
    <col min="16" max="16" width="16.7109375" style="44" customWidth="1"/>
  </cols>
  <sheetData>
    <row r="1" spans="2:16" ht="53.25" customHeight="1" x14ac:dyDescent="0.25">
      <c r="B1" s="19"/>
      <c r="C1" s="6" t="s">
        <v>54</v>
      </c>
      <c r="D1" s="2" t="s">
        <v>37</v>
      </c>
      <c r="E1" s="2" t="s">
        <v>36</v>
      </c>
      <c r="F1" s="2" t="s">
        <v>68</v>
      </c>
      <c r="G1" s="2"/>
      <c r="H1" s="2"/>
      <c r="I1" s="2"/>
      <c r="J1" s="2"/>
      <c r="K1" s="2"/>
      <c r="L1" s="2"/>
      <c r="M1" s="2"/>
      <c r="N1" s="2"/>
      <c r="O1" s="2"/>
      <c r="P1" s="44" t="s">
        <v>53</v>
      </c>
    </row>
    <row r="2" spans="2:16" x14ac:dyDescent="0.25">
      <c r="B2" s="19"/>
      <c r="C2" s="6"/>
      <c r="D2" s="2"/>
      <c r="E2" s="16" t="s">
        <v>35</v>
      </c>
      <c r="F2" s="16" t="s">
        <v>55</v>
      </c>
      <c r="G2" s="16" t="s">
        <v>56</v>
      </c>
      <c r="H2" s="16" t="s">
        <v>57</v>
      </c>
      <c r="I2" s="16" t="s">
        <v>58</v>
      </c>
      <c r="J2" s="16" t="s">
        <v>59</v>
      </c>
      <c r="K2" s="16" t="s">
        <v>60</v>
      </c>
      <c r="L2" s="16" t="s">
        <v>61</v>
      </c>
      <c r="M2" s="16" t="s">
        <v>62</v>
      </c>
      <c r="N2" s="16" t="s">
        <v>63</v>
      </c>
      <c r="O2" s="16" t="s">
        <v>64</v>
      </c>
    </row>
    <row r="3" spans="2:16" ht="30" x14ac:dyDescent="0.25">
      <c r="B3" s="15">
        <v>1517310</v>
      </c>
      <c r="C3" s="14" t="s">
        <v>0</v>
      </c>
      <c r="D3" s="17">
        <f>D4+D8+D12</f>
        <v>6800000</v>
      </c>
      <c r="E3" s="17">
        <f t="shared" ref="E3:O3" si="0">E4+E8+E12</f>
        <v>354747</v>
      </c>
      <c r="F3" s="24">
        <f t="shared" si="0"/>
        <v>0</v>
      </c>
      <c r="G3" s="24">
        <f t="shared" si="0"/>
        <v>0</v>
      </c>
      <c r="H3" s="24">
        <f t="shared" si="0"/>
        <v>0</v>
      </c>
      <c r="I3" s="24">
        <f t="shared" si="0"/>
        <v>0</v>
      </c>
      <c r="J3" s="24">
        <f t="shared" si="0"/>
        <v>0</v>
      </c>
      <c r="K3" s="24">
        <f t="shared" si="0"/>
        <v>0</v>
      </c>
      <c r="L3" s="24">
        <f t="shared" si="0"/>
        <v>0</v>
      </c>
      <c r="M3" s="24">
        <f t="shared" si="0"/>
        <v>0</v>
      </c>
      <c r="N3" s="24">
        <f t="shared" si="0"/>
        <v>0</v>
      </c>
      <c r="O3" s="24">
        <f t="shared" si="0"/>
        <v>0</v>
      </c>
      <c r="P3" s="45">
        <f>SUM(D3:O3)</f>
        <v>7154747</v>
      </c>
    </row>
    <row r="4" spans="2:16" ht="43.5" customHeight="1" x14ac:dyDescent="0.25">
      <c r="B4" s="19">
        <v>3122</v>
      </c>
      <c r="C4" s="2" t="s">
        <v>7</v>
      </c>
      <c r="D4" s="12">
        <f>SUM(D5:D7)</f>
        <v>200000</v>
      </c>
      <c r="E4" s="12">
        <v>354747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45">
        <f t="shared" ref="P4:P71" si="1">SUM(D4:O4)</f>
        <v>554747</v>
      </c>
    </row>
    <row r="5" spans="2:16" ht="16.5" customHeight="1" x14ac:dyDescent="0.25">
      <c r="B5" s="19"/>
      <c r="C5" s="28" t="s">
        <v>47</v>
      </c>
      <c r="D5" s="12">
        <v>200000</v>
      </c>
      <c r="E5" s="12">
        <v>354747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45">
        <f t="shared" si="1"/>
        <v>554747</v>
      </c>
    </row>
    <row r="6" spans="2:16" ht="17.25" customHeight="1" x14ac:dyDescent="0.25">
      <c r="B6" s="19"/>
      <c r="C6" s="28" t="s">
        <v>48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45">
        <f t="shared" si="1"/>
        <v>0</v>
      </c>
    </row>
    <row r="7" spans="2:16" ht="15.75" customHeight="1" x14ac:dyDescent="0.25">
      <c r="B7" s="19"/>
      <c r="C7" s="28" t="s">
        <v>49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45">
        <f t="shared" si="1"/>
        <v>0</v>
      </c>
    </row>
    <row r="8" spans="2:16" ht="42" customHeight="1" x14ac:dyDescent="0.25">
      <c r="B8" s="53">
        <v>3142</v>
      </c>
      <c r="C8" s="2" t="s">
        <v>6</v>
      </c>
      <c r="D8" s="12">
        <f>SUM(D9:D11)</f>
        <v>1600000</v>
      </c>
      <c r="E8" s="12">
        <f t="shared" ref="E8:O8" si="2">SUM(E9:E11)</f>
        <v>0</v>
      </c>
      <c r="F8" s="12">
        <f t="shared" si="2"/>
        <v>0</v>
      </c>
      <c r="G8" s="12">
        <f t="shared" si="2"/>
        <v>0</v>
      </c>
      <c r="H8" s="12">
        <f t="shared" si="2"/>
        <v>0</v>
      </c>
      <c r="I8" s="12">
        <f t="shared" si="2"/>
        <v>0</v>
      </c>
      <c r="J8" s="12">
        <f t="shared" si="2"/>
        <v>0</v>
      </c>
      <c r="K8" s="12">
        <f t="shared" si="2"/>
        <v>0</v>
      </c>
      <c r="L8" s="12">
        <f t="shared" si="2"/>
        <v>0</v>
      </c>
      <c r="M8" s="12">
        <f t="shared" si="2"/>
        <v>0</v>
      </c>
      <c r="N8" s="12">
        <f t="shared" si="2"/>
        <v>0</v>
      </c>
      <c r="O8" s="12">
        <f t="shared" si="2"/>
        <v>0</v>
      </c>
      <c r="P8" s="45">
        <f t="shared" si="1"/>
        <v>1600000</v>
      </c>
    </row>
    <row r="9" spans="2:16" ht="18" customHeight="1" x14ac:dyDescent="0.25">
      <c r="B9" s="53"/>
      <c r="C9" s="28" t="s">
        <v>47</v>
      </c>
      <c r="D9" s="12">
        <v>1600000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45">
        <f t="shared" si="1"/>
        <v>1600000</v>
      </c>
    </row>
    <row r="10" spans="2:16" ht="16.5" customHeight="1" x14ac:dyDescent="0.25">
      <c r="B10" s="53"/>
      <c r="C10" s="28" t="s">
        <v>48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45">
        <f t="shared" si="1"/>
        <v>0</v>
      </c>
    </row>
    <row r="11" spans="2:16" ht="15.75" customHeight="1" x14ac:dyDescent="0.25">
      <c r="B11" s="53"/>
      <c r="C11" s="28" t="s">
        <v>49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45">
        <f t="shared" si="1"/>
        <v>0</v>
      </c>
    </row>
    <row r="12" spans="2:16" ht="36.75" x14ac:dyDescent="0.25">
      <c r="B12" s="53"/>
      <c r="C12" s="2" t="s">
        <v>5</v>
      </c>
      <c r="D12" s="12">
        <f>SUM(D13:D15)</f>
        <v>5000000</v>
      </c>
      <c r="E12" s="12">
        <f t="shared" ref="E12:O12" si="3">SUM(E13:E15)</f>
        <v>0</v>
      </c>
      <c r="F12" s="12">
        <f t="shared" si="3"/>
        <v>0</v>
      </c>
      <c r="G12" s="12">
        <f t="shared" si="3"/>
        <v>0</v>
      </c>
      <c r="H12" s="12">
        <f t="shared" si="3"/>
        <v>0</v>
      </c>
      <c r="I12" s="12">
        <f t="shared" si="3"/>
        <v>0</v>
      </c>
      <c r="J12" s="12">
        <f t="shared" si="3"/>
        <v>0</v>
      </c>
      <c r="K12" s="12">
        <f t="shared" si="3"/>
        <v>0</v>
      </c>
      <c r="L12" s="12">
        <f t="shared" si="3"/>
        <v>0</v>
      </c>
      <c r="M12" s="12">
        <f t="shared" si="3"/>
        <v>0</v>
      </c>
      <c r="N12" s="12">
        <f t="shared" si="3"/>
        <v>0</v>
      </c>
      <c r="O12" s="12">
        <f t="shared" si="3"/>
        <v>0</v>
      </c>
      <c r="P12" s="45">
        <f t="shared" si="1"/>
        <v>5000000</v>
      </c>
    </row>
    <row r="13" spans="2:16" x14ac:dyDescent="0.25">
      <c r="B13" s="19"/>
      <c r="C13" s="28" t="s">
        <v>47</v>
      </c>
      <c r="D13" s="27">
        <v>5000000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45">
        <f t="shared" si="1"/>
        <v>5000000</v>
      </c>
    </row>
    <row r="14" spans="2:16" x14ac:dyDescent="0.25">
      <c r="B14" s="19"/>
      <c r="C14" s="28" t="s">
        <v>48</v>
      </c>
      <c r="D14" s="27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45">
        <f t="shared" si="1"/>
        <v>0</v>
      </c>
    </row>
    <row r="15" spans="2:16" x14ac:dyDescent="0.25">
      <c r="B15" s="19"/>
      <c r="C15" s="28" t="s">
        <v>49</v>
      </c>
      <c r="D15" s="27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45">
        <f t="shared" si="1"/>
        <v>0</v>
      </c>
    </row>
    <row r="16" spans="2:16" ht="30" x14ac:dyDescent="0.25">
      <c r="B16" s="7">
        <v>1517321</v>
      </c>
      <c r="C16" s="14" t="s">
        <v>8</v>
      </c>
      <c r="D16" s="17">
        <f>D17+D21+D25+D29+D33+D37+D41+D45+D49+D53+D57+D65+D69+D73+D81+D89+D77+D85+D61</f>
        <v>60340394</v>
      </c>
      <c r="E16" s="17">
        <f t="shared" ref="E16:O16" si="4">E17+E21+E25+E29+E33+E37+E41+E45+E49+E53+E57+E65+E69+E73+E81+E89+E77+E85+E61</f>
        <v>4294394</v>
      </c>
      <c r="F16" s="17">
        <f t="shared" si="4"/>
        <v>14341533</v>
      </c>
      <c r="G16" s="17">
        <f t="shared" si="4"/>
        <v>0</v>
      </c>
      <c r="H16" s="17">
        <f t="shared" si="4"/>
        <v>0</v>
      </c>
      <c r="I16" s="17">
        <f t="shared" si="4"/>
        <v>0</v>
      </c>
      <c r="J16" s="17">
        <f t="shared" si="4"/>
        <v>0</v>
      </c>
      <c r="K16" s="17">
        <f t="shared" si="4"/>
        <v>0</v>
      </c>
      <c r="L16" s="17">
        <f t="shared" si="4"/>
        <v>0</v>
      </c>
      <c r="M16" s="17">
        <f t="shared" si="4"/>
        <v>0</v>
      </c>
      <c r="N16" s="17">
        <f t="shared" si="4"/>
        <v>0</v>
      </c>
      <c r="O16" s="17">
        <f t="shared" si="4"/>
        <v>0</v>
      </c>
      <c r="P16" s="45">
        <f t="shared" si="1"/>
        <v>78976321</v>
      </c>
    </row>
    <row r="17" spans="2:16" ht="49.5" customHeight="1" x14ac:dyDescent="0.25">
      <c r="B17" s="53">
        <v>3142</v>
      </c>
      <c r="C17" s="2" t="s">
        <v>9</v>
      </c>
      <c r="D17" s="12">
        <f>SUM(D18:D20)</f>
        <v>18178102</v>
      </c>
      <c r="E17" s="12">
        <f t="shared" ref="E17:O17" si="5">SUM(E18:E20)</f>
        <v>0</v>
      </c>
      <c r="F17" s="12">
        <f t="shared" si="5"/>
        <v>14341533</v>
      </c>
      <c r="G17" s="12">
        <f t="shared" si="5"/>
        <v>0</v>
      </c>
      <c r="H17" s="12">
        <f t="shared" si="5"/>
        <v>0</v>
      </c>
      <c r="I17" s="12">
        <f t="shared" si="5"/>
        <v>0</v>
      </c>
      <c r="J17" s="12">
        <f t="shared" si="5"/>
        <v>0</v>
      </c>
      <c r="K17" s="12">
        <f t="shared" si="5"/>
        <v>0</v>
      </c>
      <c r="L17" s="12">
        <f t="shared" si="5"/>
        <v>0</v>
      </c>
      <c r="M17" s="12">
        <f t="shared" si="5"/>
        <v>0</v>
      </c>
      <c r="N17" s="12">
        <f t="shared" si="5"/>
        <v>0</v>
      </c>
      <c r="O17" s="12">
        <f t="shared" si="5"/>
        <v>0</v>
      </c>
      <c r="P17" s="45">
        <f t="shared" si="1"/>
        <v>32519635</v>
      </c>
    </row>
    <row r="18" spans="2:16" ht="21" customHeight="1" x14ac:dyDescent="0.25">
      <c r="B18" s="53"/>
      <c r="C18" s="28" t="s">
        <v>47</v>
      </c>
      <c r="D18" s="11">
        <v>18178102</v>
      </c>
      <c r="E18" s="12"/>
      <c r="F18" s="12">
        <v>14341533</v>
      </c>
      <c r="G18" s="12"/>
      <c r="H18" s="12"/>
      <c r="I18" s="12"/>
      <c r="J18" s="12"/>
      <c r="K18" s="12"/>
      <c r="L18" s="12"/>
      <c r="M18" s="12"/>
      <c r="N18" s="12"/>
      <c r="O18" s="12"/>
      <c r="P18" s="45">
        <f t="shared" si="1"/>
        <v>32519635</v>
      </c>
    </row>
    <row r="19" spans="2:16" ht="18" customHeight="1" x14ac:dyDescent="0.25">
      <c r="B19" s="53"/>
      <c r="C19" s="28" t="s">
        <v>48</v>
      </c>
      <c r="D19" s="11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45">
        <f t="shared" si="1"/>
        <v>0</v>
      </c>
    </row>
    <row r="20" spans="2:16" ht="16.5" customHeight="1" x14ac:dyDescent="0.25">
      <c r="B20" s="53"/>
      <c r="C20" s="28" t="s">
        <v>49</v>
      </c>
      <c r="D20" s="11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45">
        <f t="shared" si="1"/>
        <v>0</v>
      </c>
    </row>
    <row r="21" spans="2:16" ht="49.5" customHeight="1" x14ac:dyDescent="0.25">
      <c r="B21" s="53"/>
      <c r="C21" s="2" t="s">
        <v>10</v>
      </c>
      <c r="D21" s="12">
        <f>SUM(D22:D24)</f>
        <v>13633645</v>
      </c>
      <c r="E21" s="12">
        <f t="shared" ref="E21:N21" si="6">SUM(E22:E24)</f>
        <v>0</v>
      </c>
      <c r="F21" s="12">
        <f t="shared" si="6"/>
        <v>0</v>
      </c>
      <c r="G21" s="12">
        <f t="shared" si="6"/>
        <v>0</v>
      </c>
      <c r="H21" s="12">
        <f t="shared" si="6"/>
        <v>0</v>
      </c>
      <c r="I21" s="12">
        <f t="shared" si="6"/>
        <v>0</v>
      </c>
      <c r="J21" s="12">
        <f t="shared" si="6"/>
        <v>0</v>
      </c>
      <c r="K21" s="12">
        <f t="shared" si="6"/>
        <v>0</v>
      </c>
      <c r="L21" s="12">
        <f t="shared" si="6"/>
        <v>0</v>
      </c>
      <c r="M21" s="12">
        <f t="shared" si="6"/>
        <v>0</v>
      </c>
      <c r="N21" s="12">
        <f t="shared" si="6"/>
        <v>0</v>
      </c>
      <c r="O21" s="12">
        <f>SUM(O22:O24)</f>
        <v>0</v>
      </c>
      <c r="P21" s="45">
        <f t="shared" si="1"/>
        <v>13633645</v>
      </c>
    </row>
    <row r="22" spans="2:16" x14ac:dyDescent="0.25">
      <c r="B22" s="53"/>
      <c r="C22" s="28" t="s">
        <v>47</v>
      </c>
      <c r="D22" s="12">
        <v>13633645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45">
        <f t="shared" si="1"/>
        <v>13633645</v>
      </c>
    </row>
    <row r="23" spans="2:16" x14ac:dyDescent="0.25">
      <c r="B23" s="53"/>
      <c r="C23" s="28" t="s">
        <v>48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45">
        <f t="shared" si="1"/>
        <v>0</v>
      </c>
    </row>
    <row r="24" spans="2:16" x14ac:dyDescent="0.25">
      <c r="B24" s="53"/>
      <c r="C24" s="28" t="s">
        <v>49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45">
        <f t="shared" si="1"/>
        <v>0</v>
      </c>
    </row>
    <row r="25" spans="2:16" ht="48" x14ac:dyDescent="0.25">
      <c r="B25" s="53"/>
      <c r="C25" s="3" t="s">
        <v>11</v>
      </c>
      <c r="D25" s="12">
        <f>SUM(D26:D28)</f>
        <v>5800000</v>
      </c>
      <c r="E25" s="12">
        <f t="shared" ref="E25:O25" si="7">SUM(E26:E28)</f>
        <v>0</v>
      </c>
      <c r="F25" s="12">
        <f t="shared" si="7"/>
        <v>0</v>
      </c>
      <c r="G25" s="12">
        <f t="shared" si="7"/>
        <v>0</v>
      </c>
      <c r="H25" s="12">
        <f t="shared" si="7"/>
        <v>0</v>
      </c>
      <c r="I25" s="12">
        <f t="shared" si="7"/>
        <v>0</v>
      </c>
      <c r="J25" s="12">
        <f t="shared" si="7"/>
        <v>0</v>
      </c>
      <c r="K25" s="12">
        <f t="shared" si="7"/>
        <v>0</v>
      </c>
      <c r="L25" s="12">
        <f t="shared" si="7"/>
        <v>0</v>
      </c>
      <c r="M25" s="12">
        <f t="shared" si="7"/>
        <v>0</v>
      </c>
      <c r="N25" s="12">
        <f t="shared" si="7"/>
        <v>0</v>
      </c>
      <c r="O25" s="12">
        <f t="shared" si="7"/>
        <v>0</v>
      </c>
      <c r="P25" s="45">
        <f t="shared" si="1"/>
        <v>5800000</v>
      </c>
    </row>
    <row r="26" spans="2:16" x14ac:dyDescent="0.25">
      <c r="B26" s="53"/>
      <c r="C26" s="28" t="s">
        <v>47</v>
      </c>
      <c r="D26" s="11">
        <v>5800000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45">
        <f t="shared" si="1"/>
        <v>5800000</v>
      </c>
    </row>
    <row r="27" spans="2:16" x14ac:dyDescent="0.25">
      <c r="B27" s="53"/>
      <c r="C27" s="28" t="s">
        <v>48</v>
      </c>
      <c r="D27" s="11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45">
        <f t="shared" si="1"/>
        <v>0</v>
      </c>
    </row>
    <row r="28" spans="2:16" x14ac:dyDescent="0.25">
      <c r="B28" s="53"/>
      <c r="C28" s="28" t="s">
        <v>49</v>
      </c>
      <c r="D28" s="11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45">
        <f t="shared" si="1"/>
        <v>0</v>
      </c>
    </row>
    <row r="29" spans="2:16" ht="48" x14ac:dyDescent="0.25">
      <c r="B29" s="53"/>
      <c r="C29" s="3" t="s">
        <v>12</v>
      </c>
      <c r="D29" s="12">
        <f>SUM(D30:D32)</f>
        <v>1022910</v>
      </c>
      <c r="E29" s="12">
        <f t="shared" ref="E29:O29" si="8">SUM(E30:E32)</f>
        <v>0</v>
      </c>
      <c r="F29" s="12">
        <f t="shared" si="8"/>
        <v>0</v>
      </c>
      <c r="G29" s="12">
        <f t="shared" si="8"/>
        <v>0</v>
      </c>
      <c r="H29" s="12">
        <f t="shared" si="8"/>
        <v>0</v>
      </c>
      <c r="I29" s="12">
        <f t="shared" si="8"/>
        <v>0</v>
      </c>
      <c r="J29" s="12">
        <f t="shared" si="8"/>
        <v>0</v>
      </c>
      <c r="K29" s="12">
        <f t="shared" si="8"/>
        <v>0</v>
      </c>
      <c r="L29" s="12">
        <f t="shared" si="8"/>
        <v>0</v>
      </c>
      <c r="M29" s="12">
        <f t="shared" si="8"/>
        <v>0</v>
      </c>
      <c r="N29" s="12">
        <f t="shared" si="8"/>
        <v>0</v>
      </c>
      <c r="O29" s="12">
        <f t="shared" si="8"/>
        <v>0</v>
      </c>
      <c r="P29" s="45">
        <f t="shared" si="1"/>
        <v>1022910</v>
      </c>
    </row>
    <row r="30" spans="2:16" x14ac:dyDescent="0.25">
      <c r="B30" s="53"/>
      <c r="C30" s="28" t="s">
        <v>47</v>
      </c>
      <c r="D30" s="11">
        <v>1022910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45">
        <f t="shared" si="1"/>
        <v>1022910</v>
      </c>
    </row>
    <row r="31" spans="2:16" x14ac:dyDescent="0.25">
      <c r="B31" s="53"/>
      <c r="C31" s="28" t="s">
        <v>48</v>
      </c>
      <c r="D31" s="11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45">
        <f t="shared" si="1"/>
        <v>0</v>
      </c>
    </row>
    <row r="32" spans="2:16" x14ac:dyDescent="0.25">
      <c r="B32" s="53"/>
      <c r="C32" s="28" t="s">
        <v>49</v>
      </c>
      <c r="D32" s="11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45">
        <f t="shared" si="1"/>
        <v>0</v>
      </c>
    </row>
    <row r="33" spans="2:16" ht="59.25" customHeight="1" x14ac:dyDescent="0.25">
      <c r="B33" s="53"/>
      <c r="C33" s="3" t="s">
        <v>22</v>
      </c>
      <c r="D33" s="12">
        <f>SUM(D34:D36)</f>
        <v>11622939</v>
      </c>
      <c r="E33" s="12">
        <f t="shared" ref="E33:O33" si="9">SUM(E34:E36)</f>
        <v>0</v>
      </c>
      <c r="F33" s="12">
        <f t="shared" si="9"/>
        <v>0</v>
      </c>
      <c r="G33" s="12">
        <f t="shared" si="9"/>
        <v>0</v>
      </c>
      <c r="H33" s="12">
        <f t="shared" si="9"/>
        <v>0</v>
      </c>
      <c r="I33" s="12">
        <f t="shared" si="9"/>
        <v>0</v>
      </c>
      <c r="J33" s="12">
        <f t="shared" si="9"/>
        <v>0</v>
      </c>
      <c r="K33" s="12">
        <f t="shared" si="9"/>
        <v>0</v>
      </c>
      <c r="L33" s="12">
        <f t="shared" si="9"/>
        <v>0</v>
      </c>
      <c r="M33" s="12">
        <f t="shared" si="9"/>
        <v>0</v>
      </c>
      <c r="N33" s="12">
        <f t="shared" si="9"/>
        <v>0</v>
      </c>
      <c r="O33" s="12">
        <f t="shared" si="9"/>
        <v>0</v>
      </c>
      <c r="P33" s="45">
        <f t="shared" si="1"/>
        <v>11622939</v>
      </c>
    </row>
    <row r="34" spans="2:16" ht="19.5" customHeight="1" x14ac:dyDescent="0.25">
      <c r="B34" s="53"/>
      <c r="C34" s="28" t="s">
        <v>47</v>
      </c>
      <c r="D34" s="11">
        <v>11622939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45">
        <f t="shared" si="1"/>
        <v>11622939</v>
      </c>
    </row>
    <row r="35" spans="2:16" ht="18.75" customHeight="1" x14ac:dyDescent="0.25">
      <c r="B35" s="53"/>
      <c r="C35" s="28" t="s">
        <v>48</v>
      </c>
      <c r="D35" s="11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45">
        <f t="shared" si="1"/>
        <v>0</v>
      </c>
    </row>
    <row r="36" spans="2:16" ht="20.25" customHeight="1" x14ac:dyDescent="0.25">
      <c r="B36" s="53"/>
      <c r="C36" s="28" t="s">
        <v>49</v>
      </c>
      <c r="D36" s="11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45">
        <f t="shared" si="1"/>
        <v>0</v>
      </c>
    </row>
    <row r="37" spans="2:16" ht="60" x14ac:dyDescent="0.25">
      <c r="B37" s="53"/>
      <c r="C37" s="3" t="s">
        <v>13</v>
      </c>
      <c r="D37" s="12">
        <f>SUM(D38:D40)</f>
        <v>8000000</v>
      </c>
      <c r="E37" s="12">
        <f t="shared" ref="E37:O37" si="10">SUM(E38:E40)</f>
        <v>0</v>
      </c>
      <c r="F37" s="12">
        <f t="shared" si="10"/>
        <v>0</v>
      </c>
      <c r="G37" s="12">
        <f t="shared" si="10"/>
        <v>0</v>
      </c>
      <c r="H37" s="12">
        <f t="shared" si="10"/>
        <v>0</v>
      </c>
      <c r="I37" s="12">
        <f t="shared" si="10"/>
        <v>0</v>
      </c>
      <c r="J37" s="12">
        <f t="shared" si="10"/>
        <v>0</v>
      </c>
      <c r="K37" s="12">
        <f t="shared" si="10"/>
        <v>0</v>
      </c>
      <c r="L37" s="12">
        <f t="shared" si="10"/>
        <v>0</v>
      </c>
      <c r="M37" s="12">
        <f t="shared" si="10"/>
        <v>0</v>
      </c>
      <c r="N37" s="12">
        <f t="shared" si="10"/>
        <v>0</v>
      </c>
      <c r="O37" s="12">
        <f t="shared" si="10"/>
        <v>0</v>
      </c>
      <c r="P37" s="45">
        <f t="shared" si="1"/>
        <v>8000000</v>
      </c>
    </row>
    <row r="38" spans="2:16" x14ac:dyDescent="0.25">
      <c r="B38" s="53"/>
      <c r="C38" s="28" t="s">
        <v>47</v>
      </c>
      <c r="D38" s="11">
        <v>8000000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45">
        <f t="shared" si="1"/>
        <v>8000000</v>
      </c>
    </row>
    <row r="39" spans="2:16" x14ac:dyDescent="0.25">
      <c r="B39" s="53"/>
      <c r="C39" s="28" t="s">
        <v>48</v>
      </c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45">
        <f t="shared" si="1"/>
        <v>0</v>
      </c>
    </row>
    <row r="40" spans="2:16" x14ac:dyDescent="0.25">
      <c r="B40" s="53"/>
      <c r="C40" s="28" t="s">
        <v>49</v>
      </c>
      <c r="D40" s="11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45">
        <f t="shared" si="1"/>
        <v>0</v>
      </c>
    </row>
    <row r="41" spans="2:16" ht="63" customHeight="1" x14ac:dyDescent="0.25">
      <c r="B41" s="53"/>
      <c r="C41" s="4" t="s">
        <v>14</v>
      </c>
      <c r="D41" s="12">
        <f>SUM(D42:D44)</f>
        <v>477000</v>
      </c>
      <c r="E41" s="12">
        <f t="shared" ref="E41:O41" si="11">SUM(E42:E44)</f>
        <v>0</v>
      </c>
      <c r="F41" s="12">
        <f t="shared" si="11"/>
        <v>0</v>
      </c>
      <c r="G41" s="12">
        <f t="shared" si="11"/>
        <v>0</v>
      </c>
      <c r="H41" s="12">
        <f t="shared" si="11"/>
        <v>0</v>
      </c>
      <c r="I41" s="12">
        <f t="shared" si="11"/>
        <v>0</v>
      </c>
      <c r="J41" s="12">
        <f t="shared" si="11"/>
        <v>0</v>
      </c>
      <c r="K41" s="12">
        <f t="shared" si="11"/>
        <v>0</v>
      </c>
      <c r="L41" s="12">
        <f t="shared" si="11"/>
        <v>0</v>
      </c>
      <c r="M41" s="12">
        <f t="shared" si="11"/>
        <v>0</v>
      </c>
      <c r="N41" s="12">
        <f t="shared" si="11"/>
        <v>0</v>
      </c>
      <c r="O41" s="12">
        <f t="shared" si="11"/>
        <v>0</v>
      </c>
      <c r="P41" s="45">
        <f t="shared" si="1"/>
        <v>477000</v>
      </c>
    </row>
    <row r="42" spans="2:16" x14ac:dyDescent="0.25">
      <c r="B42" s="53"/>
      <c r="C42" s="28" t="s">
        <v>47</v>
      </c>
      <c r="D42" s="11">
        <v>477000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45">
        <f t="shared" si="1"/>
        <v>477000</v>
      </c>
    </row>
    <row r="43" spans="2:16" x14ac:dyDescent="0.25">
      <c r="B43" s="53"/>
      <c r="C43" s="28" t="s">
        <v>48</v>
      </c>
      <c r="D43" s="11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45">
        <f t="shared" si="1"/>
        <v>0</v>
      </c>
    </row>
    <row r="44" spans="2:16" x14ac:dyDescent="0.25">
      <c r="B44" s="53"/>
      <c r="C44" s="28" t="s">
        <v>49</v>
      </c>
      <c r="D44" s="11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45">
        <f t="shared" si="1"/>
        <v>0</v>
      </c>
    </row>
    <row r="45" spans="2:16" ht="36" x14ac:dyDescent="0.25">
      <c r="B45" s="53"/>
      <c r="C45" s="3" t="s">
        <v>15</v>
      </c>
      <c r="D45" s="12">
        <f>SUM(D46:D48)</f>
        <v>105798</v>
      </c>
      <c r="E45" s="12">
        <f t="shared" ref="E45:O45" si="12">SUM(E46:E48)</f>
        <v>0</v>
      </c>
      <c r="F45" s="12">
        <f t="shared" si="12"/>
        <v>0</v>
      </c>
      <c r="G45" s="12">
        <f t="shared" si="12"/>
        <v>0</v>
      </c>
      <c r="H45" s="12">
        <f t="shared" si="12"/>
        <v>0</v>
      </c>
      <c r="I45" s="12">
        <f t="shared" si="12"/>
        <v>0</v>
      </c>
      <c r="J45" s="12">
        <f t="shared" si="12"/>
        <v>0</v>
      </c>
      <c r="K45" s="12">
        <f t="shared" si="12"/>
        <v>0</v>
      </c>
      <c r="L45" s="12">
        <f t="shared" si="12"/>
        <v>0</v>
      </c>
      <c r="M45" s="12">
        <f t="shared" si="12"/>
        <v>0</v>
      </c>
      <c r="N45" s="12">
        <f t="shared" si="12"/>
        <v>0</v>
      </c>
      <c r="O45" s="12">
        <f t="shared" si="12"/>
        <v>0</v>
      </c>
      <c r="P45" s="45">
        <f t="shared" si="1"/>
        <v>105798</v>
      </c>
    </row>
    <row r="46" spans="2:16" x14ac:dyDescent="0.25">
      <c r="B46" s="53"/>
      <c r="C46" s="28" t="s">
        <v>47</v>
      </c>
      <c r="D46" s="11">
        <v>105798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45">
        <f t="shared" si="1"/>
        <v>105798</v>
      </c>
    </row>
    <row r="47" spans="2:16" x14ac:dyDescent="0.25">
      <c r="B47" s="53"/>
      <c r="C47" s="28" t="s">
        <v>48</v>
      </c>
      <c r="D47" s="11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45">
        <f t="shared" si="1"/>
        <v>0</v>
      </c>
    </row>
    <row r="48" spans="2:16" x14ac:dyDescent="0.25">
      <c r="B48" s="53"/>
      <c r="C48" s="28" t="s">
        <v>49</v>
      </c>
      <c r="D48" s="11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45">
        <f t="shared" si="1"/>
        <v>0</v>
      </c>
    </row>
    <row r="49" spans="2:16" ht="48.75" x14ac:dyDescent="0.25">
      <c r="B49" s="53"/>
      <c r="C49" s="2" t="s">
        <v>16</v>
      </c>
      <c r="D49" s="12">
        <f>SUM(D50:D52)</f>
        <v>300000</v>
      </c>
      <c r="E49" s="12">
        <f t="shared" ref="E49:O49" si="13">SUM(E50:E52)</f>
        <v>0</v>
      </c>
      <c r="F49" s="12">
        <f t="shared" si="13"/>
        <v>0</v>
      </c>
      <c r="G49" s="12">
        <f t="shared" si="13"/>
        <v>0</v>
      </c>
      <c r="H49" s="12">
        <f t="shared" si="13"/>
        <v>0</v>
      </c>
      <c r="I49" s="12">
        <f t="shared" si="13"/>
        <v>0</v>
      </c>
      <c r="J49" s="12">
        <f t="shared" si="13"/>
        <v>0</v>
      </c>
      <c r="K49" s="12">
        <f t="shared" si="13"/>
        <v>0</v>
      </c>
      <c r="L49" s="12">
        <f t="shared" si="13"/>
        <v>0</v>
      </c>
      <c r="M49" s="12">
        <f t="shared" si="13"/>
        <v>0</v>
      </c>
      <c r="N49" s="12">
        <f t="shared" si="13"/>
        <v>0</v>
      </c>
      <c r="O49" s="12">
        <f t="shared" si="13"/>
        <v>0</v>
      </c>
      <c r="P49" s="45">
        <f t="shared" si="1"/>
        <v>300000</v>
      </c>
    </row>
    <row r="50" spans="2:16" x14ac:dyDescent="0.25">
      <c r="B50" s="53"/>
      <c r="C50" s="28" t="s">
        <v>47</v>
      </c>
      <c r="D50" s="11">
        <v>300000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45">
        <f t="shared" si="1"/>
        <v>300000</v>
      </c>
    </row>
    <row r="51" spans="2:16" x14ac:dyDescent="0.25">
      <c r="B51" s="53"/>
      <c r="C51" s="28" t="s">
        <v>48</v>
      </c>
      <c r="D51" s="11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45">
        <f t="shared" si="1"/>
        <v>0</v>
      </c>
    </row>
    <row r="52" spans="2:16" x14ac:dyDescent="0.25">
      <c r="B52" s="53"/>
      <c r="C52" s="28" t="s">
        <v>49</v>
      </c>
      <c r="D52" s="11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45">
        <f t="shared" si="1"/>
        <v>0</v>
      </c>
    </row>
    <row r="53" spans="2:16" ht="61.5" customHeight="1" x14ac:dyDescent="0.25">
      <c r="B53" s="53"/>
      <c r="C53" s="2" t="s">
        <v>17</v>
      </c>
      <c r="D53" s="12">
        <f>SUM(D54:D56)</f>
        <v>200000</v>
      </c>
      <c r="E53" s="12">
        <f t="shared" ref="E53:O53" si="14">SUM(E54:E56)</f>
        <v>0</v>
      </c>
      <c r="F53" s="12">
        <f t="shared" si="14"/>
        <v>0</v>
      </c>
      <c r="G53" s="12">
        <f t="shared" si="14"/>
        <v>0</v>
      </c>
      <c r="H53" s="12">
        <f t="shared" si="14"/>
        <v>0</v>
      </c>
      <c r="I53" s="12">
        <f t="shared" si="14"/>
        <v>0</v>
      </c>
      <c r="J53" s="12">
        <f t="shared" si="14"/>
        <v>0</v>
      </c>
      <c r="K53" s="12">
        <f t="shared" si="14"/>
        <v>0</v>
      </c>
      <c r="L53" s="12">
        <f t="shared" si="14"/>
        <v>0</v>
      </c>
      <c r="M53" s="12">
        <f t="shared" si="14"/>
        <v>0</v>
      </c>
      <c r="N53" s="12">
        <f t="shared" si="14"/>
        <v>0</v>
      </c>
      <c r="O53" s="12">
        <f t="shared" si="14"/>
        <v>0</v>
      </c>
      <c r="P53" s="45">
        <f t="shared" si="1"/>
        <v>200000</v>
      </c>
    </row>
    <row r="54" spans="2:16" x14ac:dyDescent="0.25">
      <c r="B54" s="53"/>
      <c r="C54" s="28" t="s">
        <v>47</v>
      </c>
      <c r="D54" s="11">
        <v>200000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45">
        <f t="shared" si="1"/>
        <v>200000</v>
      </c>
    </row>
    <row r="55" spans="2:16" x14ac:dyDescent="0.25">
      <c r="B55" s="53"/>
      <c r="C55" s="28" t="s">
        <v>48</v>
      </c>
      <c r="D55" s="11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45">
        <f t="shared" si="1"/>
        <v>0</v>
      </c>
    </row>
    <row r="56" spans="2:16" x14ac:dyDescent="0.25">
      <c r="B56" s="53"/>
      <c r="C56" s="28" t="s">
        <v>49</v>
      </c>
      <c r="D56" s="11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45">
        <f t="shared" si="1"/>
        <v>0</v>
      </c>
    </row>
    <row r="57" spans="2:16" ht="48.75" customHeight="1" x14ac:dyDescent="0.25">
      <c r="B57" s="53"/>
      <c r="C57" s="2" t="s">
        <v>18</v>
      </c>
      <c r="D57" s="12">
        <f>SUM(D58:D60)</f>
        <v>300000</v>
      </c>
      <c r="E57" s="12">
        <f t="shared" ref="E57:O57" si="15">SUM(E58:E60)</f>
        <v>0</v>
      </c>
      <c r="F57" s="12">
        <f t="shared" si="15"/>
        <v>-300000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 t="shared" si="15"/>
        <v>0</v>
      </c>
      <c r="K57" s="12">
        <f t="shared" si="15"/>
        <v>0</v>
      </c>
      <c r="L57" s="12">
        <f t="shared" si="15"/>
        <v>0</v>
      </c>
      <c r="M57" s="12">
        <f t="shared" si="15"/>
        <v>0</v>
      </c>
      <c r="N57" s="12">
        <f t="shared" si="15"/>
        <v>0</v>
      </c>
      <c r="O57" s="12">
        <f t="shared" si="15"/>
        <v>0</v>
      </c>
      <c r="P57" s="45">
        <f t="shared" si="1"/>
        <v>0</v>
      </c>
    </row>
    <row r="58" spans="2:16" x14ac:dyDescent="0.25">
      <c r="B58" s="53"/>
      <c r="C58" s="28" t="s">
        <v>47</v>
      </c>
      <c r="D58" s="11">
        <v>300000</v>
      </c>
      <c r="E58" s="12"/>
      <c r="F58" s="12">
        <v>-300000</v>
      </c>
      <c r="G58" s="12"/>
      <c r="H58" s="12"/>
      <c r="I58" s="12"/>
      <c r="J58" s="12"/>
      <c r="K58" s="12"/>
      <c r="L58" s="12"/>
      <c r="M58" s="12"/>
      <c r="N58" s="12"/>
      <c r="O58" s="12"/>
      <c r="P58" s="45">
        <f t="shared" si="1"/>
        <v>0</v>
      </c>
    </row>
    <row r="59" spans="2:16" x14ac:dyDescent="0.25">
      <c r="B59" s="53"/>
      <c r="C59" s="28" t="s">
        <v>48</v>
      </c>
      <c r="D59" s="11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45">
        <f t="shared" si="1"/>
        <v>0</v>
      </c>
    </row>
    <row r="60" spans="2:16" x14ac:dyDescent="0.25">
      <c r="B60" s="53"/>
      <c r="C60" s="28" t="s">
        <v>49</v>
      </c>
      <c r="D60" s="11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45">
        <f t="shared" si="1"/>
        <v>0</v>
      </c>
    </row>
    <row r="61" spans="2:16" ht="48.75" x14ac:dyDescent="0.25">
      <c r="B61" s="53"/>
      <c r="C61" s="2" t="s">
        <v>69</v>
      </c>
      <c r="D61" s="11">
        <f>SUM(D62:D64)</f>
        <v>0</v>
      </c>
      <c r="E61" s="12">
        <f t="shared" ref="E61:O61" si="16">SUM(E62:E64)</f>
        <v>0</v>
      </c>
      <c r="F61" s="12">
        <f t="shared" si="16"/>
        <v>300000</v>
      </c>
      <c r="G61" s="12">
        <f t="shared" si="16"/>
        <v>0</v>
      </c>
      <c r="H61" s="12">
        <f t="shared" si="16"/>
        <v>0</v>
      </c>
      <c r="I61" s="12">
        <f t="shared" si="16"/>
        <v>0</v>
      </c>
      <c r="J61" s="12">
        <f t="shared" si="16"/>
        <v>0</v>
      </c>
      <c r="K61" s="12">
        <f t="shared" si="16"/>
        <v>0</v>
      </c>
      <c r="L61" s="12">
        <f t="shared" si="16"/>
        <v>0</v>
      </c>
      <c r="M61" s="12">
        <f t="shared" si="16"/>
        <v>0</v>
      </c>
      <c r="N61" s="12">
        <f t="shared" si="16"/>
        <v>0</v>
      </c>
      <c r="O61" s="12">
        <f t="shared" si="16"/>
        <v>0</v>
      </c>
      <c r="P61" s="45">
        <f t="shared" si="1"/>
        <v>300000</v>
      </c>
    </row>
    <row r="62" spans="2:16" x14ac:dyDescent="0.25">
      <c r="B62" s="53"/>
      <c r="C62" s="28" t="s">
        <v>47</v>
      </c>
      <c r="D62" s="11"/>
      <c r="E62" s="12"/>
      <c r="F62" s="12">
        <v>300000</v>
      </c>
      <c r="G62" s="12"/>
      <c r="H62" s="12"/>
      <c r="I62" s="12"/>
      <c r="J62" s="12"/>
      <c r="K62" s="12"/>
      <c r="L62" s="12"/>
      <c r="M62" s="12"/>
      <c r="N62" s="12"/>
      <c r="O62" s="12"/>
      <c r="P62" s="45">
        <f t="shared" si="1"/>
        <v>300000</v>
      </c>
    </row>
    <row r="63" spans="2:16" x14ac:dyDescent="0.25">
      <c r="B63" s="53"/>
      <c r="C63" s="28" t="s">
        <v>48</v>
      </c>
      <c r="D63" s="11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45">
        <f t="shared" si="1"/>
        <v>0</v>
      </c>
    </row>
    <row r="64" spans="2:16" x14ac:dyDescent="0.25">
      <c r="B64" s="53"/>
      <c r="C64" s="28" t="s">
        <v>49</v>
      </c>
      <c r="D64" s="11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45">
        <f t="shared" si="1"/>
        <v>0</v>
      </c>
    </row>
    <row r="65" spans="2:16" ht="60" customHeight="1" x14ac:dyDescent="0.25">
      <c r="B65" s="53"/>
      <c r="C65" s="2" t="s">
        <v>19</v>
      </c>
      <c r="D65" s="12">
        <f>SUM(D66:D68)</f>
        <v>200000</v>
      </c>
      <c r="E65" s="12">
        <f t="shared" ref="E65:O65" si="17">SUM(E66:E68)</f>
        <v>0</v>
      </c>
      <c r="F65" s="12">
        <f t="shared" si="17"/>
        <v>0</v>
      </c>
      <c r="G65" s="12">
        <f t="shared" si="17"/>
        <v>0</v>
      </c>
      <c r="H65" s="12">
        <f t="shared" si="17"/>
        <v>0</v>
      </c>
      <c r="I65" s="12">
        <f t="shared" si="17"/>
        <v>0</v>
      </c>
      <c r="J65" s="12">
        <f t="shared" si="17"/>
        <v>0</v>
      </c>
      <c r="K65" s="12">
        <f t="shared" si="17"/>
        <v>0</v>
      </c>
      <c r="L65" s="12">
        <f t="shared" si="17"/>
        <v>0</v>
      </c>
      <c r="M65" s="12">
        <f t="shared" si="17"/>
        <v>0</v>
      </c>
      <c r="N65" s="12">
        <f t="shared" si="17"/>
        <v>0</v>
      </c>
      <c r="O65" s="12">
        <f t="shared" si="17"/>
        <v>0</v>
      </c>
      <c r="P65" s="45">
        <f t="shared" si="1"/>
        <v>200000</v>
      </c>
    </row>
    <row r="66" spans="2:16" x14ac:dyDescent="0.25">
      <c r="B66" s="53"/>
      <c r="C66" s="28" t="s">
        <v>47</v>
      </c>
      <c r="D66" s="11">
        <v>200000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45">
        <f t="shared" si="1"/>
        <v>200000</v>
      </c>
    </row>
    <row r="67" spans="2:16" x14ac:dyDescent="0.25">
      <c r="B67" s="53"/>
      <c r="C67" s="28" t="s">
        <v>48</v>
      </c>
      <c r="D67" s="11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45">
        <f t="shared" si="1"/>
        <v>0</v>
      </c>
    </row>
    <row r="68" spans="2:16" x14ac:dyDescent="0.25">
      <c r="B68" s="53"/>
      <c r="C68" s="28" t="s">
        <v>49</v>
      </c>
      <c r="D68" s="11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45">
        <f t="shared" si="1"/>
        <v>0</v>
      </c>
    </row>
    <row r="69" spans="2:16" ht="83.25" customHeight="1" x14ac:dyDescent="0.25">
      <c r="B69" s="53"/>
      <c r="C69" s="2" t="s">
        <v>20</v>
      </c>
      <c r="D69" s="12">
        <f>SUM(D70:D72)</f>
        <v>300000</v>
      </c>
      <c r="E69" s="12">
        <f t="shared" ref="E69:O69" si="18">SUM(E70:E72)</f>
        <v>0</v>
      </c>
      <c r="F69" s="12">
        <f t="shared" si="18"/>
        <v>0</v>
      </c>
      <c r="G69" s="12">
        <f t="shared" si="18"/>
        <v>0</v>
      </c>
      <c r="H69" s="12">
        <f t="shared" si="18"/>
        <v>0</v>
      </c>
      <c r="I69" s="12">
        <f t="shared" si="18"/>
        <v>0</v>
      </c>
      <c r="J69" s="12">
        <f t="shared" si="18"/>
        <v>0</v>
      </c>
      <c r="K69" s="12">
        <f t="shared" si="18"/>
        <v>0</v>
      </c>
      <c r="L69" s="12">
        <f t="shared" si="18"/>
        <v>0</v>
      </c>
      <c r="M69" s="12">
        <f t="shared" si="18"/>
        <v>0</v>
      </c>
      <c r="N69" s="12">
        <f t="shared" si="18"/>
        <v>0</v>
      </c>
      <c r="O69" s="12">
        <f t="shared" si="18"/>
        <v>0</v>
      </c>
      <c r="P69" s="45">
        <f t="shared" si="1"/>
        <v>300000</v>
      </c>
    </row>
    <row r="70" spans="2:16" x14ac:dyDescent="0.25">
      <c r="B70" s="53"/>
      <c r="C70" s="28" t="s">
        <v>47</v>
      </c>
      <c r="D70" s="11">
        <v>300000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45">
        <f t="shared" si="1"/>
        <v>300000</v>
      </c>
    </row>
    <row r="71" spans="2:16" x14ac:dyDescent="0.25">
      <c r="B71" s="53"/>
      <c r="C71" s="28" t="s">
        <v>48</v>
      </c>
      <c r="D71" s="11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45">
        <f t="shared" si="1"/>
        <v>0</v>
      </c>
    </row>
    <row r="72" spans="2:16" x14ac:dyDescent="0.25">
      <c r="B72" s="53"/>
      <c r="C72" s="28" t="s">
        <v>49</v>
      </c>
      <c r="D72" s="11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45">
        <f t="shared" ref="P72:P136" si="19">SUM(D72:O72)</f>
        <v>0</v>
      </c>
    </row>
    <row r="73" spans="2:16" ht="53.25" customHeight="1" x14ac:dyDescent="0.25">
      <c r="B73" s="53"/>
      <c r="C73" s="2" t="s">
        <v>21</v>
      </c>
      <c r="D73" s="12">
        <f>SUM(D74:D76)</f>
        <v>200000</v>
      </c>
      <c r="E73" s="12">
        <f t="shared" ref="E73:O73" si="20">SUM(E74:E76)</f>
        <v>0</v>
      </c>
      <c r="F73" s="12">
        <f t="shared" si="20"/>
        <v>0</v>
      </c>
      <c r="G73" s="12">
        <f t="shared" si="20"/>
        <v>0</v>
      </c>
      <c r="H73" s="12">
        <f t="shared" si="20"/>
        <v>0</v>
      </c>
      <c r="I73" s="12">
        <f t="shared" si="20"/>
        <v>0</v>
      </c>
      <c r="J73" s="12">
        <f t="shared" si="20"/>
        <v>0</v>
      </c>
      <c r="K73" s="12">
        <f t="shared" si="20"/>
        <v>0</v>
      </c>
      <c r="L73" s="12">
        <f t="shared" si="20"/>
        <v>0</v>
      </c>
      <c r="M73" s="12">
        <f t="shared" si="20"/>
        <v>0</v>
      </c>
      <c r="N73" s="12">
        <f t="shared" si="20"/>
        <v>0</v>
      </c>
      <c r="O73" s="12">
        <f t="shared" si="20"/>
        <v>0</v>
      </c>
      <c r="P73" s="45">
        <f t="shared" si="19"/>
        <v>200000</v>
      </c>
    </row>
    <row r="74" spans="2:16" x14ac:dyDescent="0.25">
      <c r="B74" s="19"/>
      <c r="C74" s="28" t="s">
        <v>47</v>
      </c>
      <c r="D74" s="18">
        <v>200000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45">
        <f t="shared" si="19"/>
        <v>200000</v>
      </c>
    </row>
    <row r="75" spans="2:16" x14ac:dyDescent="0.25">
      <c r="B75" s="19"/>
      <c r="C75" s="28" t="s">
        <v>48</v>
      </c>
      <c r="D75" s="18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45">
        <f t="shared" si="19"/>
        <v>0</v>
      </c>
    </row>
    <row r="76" spans="2:16" x14ac:dyDescent="0.25">
      <c r="B76" s="19"/>
      <c r="C76" s="28" t="s">
        <v>49</v>
      </c>
      <c r="D76" s="18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45">
        <f t="shared" si="19"/>
        <v>0</v>
      </c>
    </row>
    <row r="77" spans="2:16" ht="53.25" customHeight="1" x14ac:dyDescent="0.25">
      <c r="B77" s="19"/>
      <c r="C77" s="2" t="s">
        <v>38</v>
      </c>
      <c r="D77" s="12">
        <f>SUM(D78:D80)</f>
        <v>0</v>
      </c>
      <c r="E77" s="12">
        <f t="shared" ref="E77:O77" si="21">SUM(E78:E80)</f>
        <v>1500000</v>
      </c>
      <c r="F77" s="12">
        <f t="shared" si="21"/>
        <v>0</v>
      </c>
      <c r="G77" s="12">
        <f t="shared" si="21"/>
        <v>0</v>
      </c>
      <c r="H77" s="12">
        <f t="shared" si="21"/>
        <v>0</v>
      </c>
      <c r="I77" s="12">
        <f t="shared" si="21"/>
        <v>0</v>
      </c>
      <c r="J77" s="12">
        <f t="shared" si="21"/>
        <v>0</v>
      </c>
      <c r="K77" s="12">
        <f t="shared" si="21"/>
        <v>0</v>
      </c>
      <c r="L77" s="12">
        <f t="shared" si="21"/>
        <v>0</v>
      </c>
      <c r="M77" s="12">
        <f t="shared" si="21"/>
        <v>0</v>
      </c>
      <c r="N77" s="12">
        <f t="shared" si="21"/>
        <v>0</v>
      </c>
      <c r="O77" s="12">
        <f t="shared" si="21"/>
        <v>0</v>
      </c>
      <c r="P77" s="45">
        <f t="shared" si="19"/>
        <v>1500000</v>
      </c>
    </row>
    <row r="78" spans="2:16" x14ac:dyDescent="0.25">
      <c r="B78" s="19"/>
      <c r="C78" s="28" t="s">
        <v>47</v>
      </c>
      <c r="D78" s="18"/>
      <c r="E78" s="12">
        <v>1500000</v>
      </c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45">
        <f t="shared" si="19"/>
        <v>1500000</v>
      </c>
    </row>
    <row r="79" spans="2:16" x14ac:dyDescent="0.25">
      <c r="B79" s="19"/>
      <c r="C79" s="28" t="s">
        <v>48</v>
      </c>
      <c r="D79" s="18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45">
        <f t="shared" si="19"/>
        <v>0</v>
      </c>
    </row>
    <row r="80" spans="2:16" x14ac:dyDescent="0.25">
      <c r="B80" s="19"/>
      <c r="C80" s="28" t="s">
        <v>49</v>
      </c>
      <c r="D80" s="18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45">
        <f t="shared" si="19"/>
        <v>0</v>
      </c>
    </row>
    <row r="81" spans="2:16" ht="51.75" customHeight="1" x14ac:dyDescent="0.25">
      <c r="B81" s="19"/>
      <c r="C81" s="2" t="s">
        <v>39</v>
      </c>
      <c r="D81" s="12">
        <f>SUM(D82:D84)</f>
        <v>0</v>
      </c>
      <c r="E81" s="12">
        <f t="shared" ref="E81:O81" si="22">SUM(E82:E84)</f>
        <v>1874394</v>
      </c>
      <c r="F81" s="12">
        <f t="shared" si="22"/>
        <v>0</v>
      </c>
      <c r="G81" s="12">
        <f t="shared" si="22"/>
        <v>0</v>
      </c>
      <c r="H81" s="12">
        <f t="shared" si="22"/>
        <v>0</v>
      </c>
      <c r="I81" s="12">
        <f t="shared" si="22"/>
        <v>0</v>
      </c>
      <c r="J81" s="12">
        <f t="shared" si="22"/>
        <v>0</v>
      </c>
      <c r="K81" s="12">
        <f t="shared" si="22"/>
        <v>0</v>
      </c>
      <c r="L81" s="12">
        <f t="shared" si="22"/>
        <v>0</v>
      </c>
      <c r="M81" s="12">
        <f t="shared" si="22"/>
        <v>0</v>
      </c>
      <c r="N81" s="12">
        <f t="shared" si="22"/>
        <v>0</v>
      </c>
      <c r="O81" s="12">
        <f t="shared" si="22"/>
        <v>0</v>
      </c>
      <c r="P81" s="45">
        <f t="shared" si="19"/>
        <v>1874394</v>
      </c>
    </row>
    <row r="82" spans="2:16" x14ac:dyDescent="0.25">
      <c r="B82" s="19"/>
      <c r="C82" s="28" t="s">
        <v>47</v>
      </c>
      <c r="D82" s="18"/>
      <c r="E82" s="18">
        <v>1874394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45">
        <f t="shared" si="19"/>
        <v>1874394</v>
      </c>
    </row>
    <row r="83" spans="2:16" x14ac:dyDescent="0.25">
      <c r="B83" s="19"/>
      <c r="C83" s="28" t="s">
        <v>48</v>
      </c>
      <c r="D83" s="18"/>
      <c r="E83" s="18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45">
        <f t="shared" si="19"/>
        <v>0</v>
      </c>
    </row>
    <row r="84" spans="2:16" x14ac:dyDescent="0.25">
      <c r="B84" s="19"/>
      <c r="C84" s="28" t="s">
        <v>49</v>
      </c>
      <c r="D84" s="18"/>
      <c r="E84" s="18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45">
        <f t="shared" si="19"/>
        <v>0</v>
      </c>
    </row>
    <row r="85" spans="2:16" ht="53.25" customHeight="1" x14ac:dyDescent="0.25">
      <c r="B85" s="19"/>
      <c r="C85" s="2" t="s">
        <v>40</v>
      </c>
      <c r="D85" s="12">
        <f>SUM(D86:D88)</f>
        <v>0</v>
      </c>
      <c r="E85" s="12">
        <f t="shared" ref="E85:O85" si="23">SUM(E86:E88)</f>
        <v>420000</v>
      </c>
      <c r="F85" s="12">
        <f t="shared" si="23"/>
        <v>0</v>
      </c>
      <c r="G85" s="12">
        <f t="shared" si="23"/>
        <v>0</v>
      </c>
      <c r="H85" s="12">
        <f t="shared" si="23"/>
        <v>0</v>
      </c>
      <c r="I85" s="12">
        <f t="shared" si="23"/>
        <v>0</v>
      </c>
      <c r="J85" s="12">
        <f t="shared" si="23"/>
        <v>0</v>
      </c>
      <c r="K85" s="12">
        <f t="shared" si="23"/>
        <v>0</v>
      </c>
      <c r="L85" s="12">
        <f t="shared" si="23"/>
        <v>0</v>
      </c>
      <c r="M85" s="12">
        <f t="shared" si="23"/>
        <v>0</v>
      </c>
      <c r="N85" s="12">
        <f t="shared" si="23"/>
        <v>0</v>
      </c>
      <c r="O85" s="12">
        <f t="shared" si="23"/>
        <v>0</v>
      </c>
      <c r="P85" s="45">
        <f t="shared" si="19"/>
        <v>420000</v>
      </c>
    </row>
    <row r="86" spans="2:16" x14ac:dyDescent="0.25">
      <c r="B86" s="19"/>
      <c r="C86" s="28" t="s">
        <v>47</v>
      </c>
      <c r="D86" s="18"/>
      <c r="E86" s="12">
        <v>420000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45">
        <f t="shared" si="19"/>
        <v>420000</v>
      </c>
    </row>
    <row r="87" spans="2:16" x14ac:dyDescent="0.25">
      <c r="B87" s="19"/>
      <c r="C87" s="28" t="s">
        <v>48</v>
      </c>
      <c r="D87" s="18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45">
        <f t="shared" si="19"/>
        <v>0</v>
      </c>
    </row>
    <row r="88" spans="2:16" x14ac:dyDescent="0.25">
      <c r="B88" s="19"/>
      <c r="C88" s="28" t="s">
        <v>49</v>
      </c>
      <c r="D88" s="18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45">
        <f t="shared" si="19"/>
        <v>0</v>
      </c>
    </row>
    <row r="89" spans="2:16" ht="50.25" customHeight="1" x14ac:dyDescent="0.25">
      <c r="B89" s="19"/>
      <c r="C89" s="4" t="s">
        <v>41</v>
      </c>
      <c r="D89" s="12">
        <f>SUM(D90:D92)</f>
        <v>0</v>
      </c>
      <c r="E89" s="12">
        <f t="shared" ref="E89:O89" si="24">SUM(E90:E92)</f>
        <v>500000</v>
      </c>
      <c r="F89" s="12">
        <f t="shared" si="24"/>
        <v>0</v>
      </c>
      <c r="G89" s="12">
        <f t="shared" si="24"/>
        <v>0</v>
      </c>
      <c r="H89" s="12">
        <f t="shared" si="24"/>
        <v>0</v>
      </c>
      <c r="I89" s="12">
        <f t="shared" si="24"/>
        <v>0</v>
      </c>
      <c r="J89" s="12">
        <f t="shared" si="24"/>
        <v>0</v>
      </c>
      <c r="K89" s="12">
        <f t="shared" si="24"/>
        <v>0</v>
      </c>
      <c r="L89" s="12">
        <f t="shared" si="24"/>
        <v>0</v>
      </c>
      <c r="M89" s="12">
        <f t="shared" si="24"/>
        <v>0</v>
      </c>
      <c r="N89" s="12">
        <f t="shared" si="24"/>
        <v>0</v>
      </c>
      <c r="O89" s="12">
        <f t="shared" si="24"/>
        <v>0</v>
      </c>
      <c r="P89" s="45">
        <f t="shared" si="19"/>
        <v>500000</v>
      </c>
    </row>
    <row r="90" spans="2:16" x14ac:dyDescent="0.25">
      <c r="B90" s="19"/>
      <c r="C90" s="28" t="s">
        <v>47</v>
      </c>
      <c r="D90" s="18"/>
      <c r="E90" s="12">
        <v>500000</v>
      </c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45">
        <f t="shared" si="19"/>
        <v>500000</v>
      </c>
    </row>
    <row r="91" spans="2:16" x14ac:dyDescent="0.25">
      <c r="B91" s="19"/>
      <c r="C91" s="28" t="s">
        <v>48</v>
      </c>
      <c r="D91" s="18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45">
        <f t="shared" si="19"/>
        <v>0</v>
      </c>
    </row>
    <row r="92" spans="2:16" x14ac:dyDescent="0.25">
      <c r="B92" s="19"/>
      <c r="C92" s="28" t="s">
        <v>49</v>
      </c>
      <c r="D92" s="18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45">
        <f t="shared" si="19"/>
        <v>0</v>
      </c>
    </row>
    <row r="93" spans="2:16" ht="30" x14ac:dyDescent="0.25">
      <c r="B93" s="7">
        <v>1517322</v>
      </c>
      <c r="C93" s="14" t="s">
        <v>27</v>
      </c>
      <c r="D93" s="17">
        <f>D94+D98</f>
        <v>6930159</v>
      </c>
      <c r="E93" s="24">
        <f t="shared" ref="E93:O93" si="25">E94+E98</f>
        <v>0</v>
      </c>
      <c r="F93" s="24">
        <f t="shared" si="25"/>
        <v>31828962</v>
      </c>
      <c r="G93" s="24">
        <f t="shared" si="25"/>
        <v>0</v>
      </c>
      <c r="H93" s="24">
        <f t="shared" si="25"/>
        <v>0</v>
      </c>
      <c r="I93" s="24">
        <f t="shared" si="25"/>
        <v>0</v>
      </c>
      <c r="J93" s="24">
        <f t="shared" si="25"/>
        <v>0</v>
      </c>
      <c r="K93" s="24">
        <f t="shared" si="25"/>
        <v>0</v>
      </c>
      <c r="L93" s="24">
        <f t="shared" si="25"/>
        <v>0</v>
      </c>
      <c r="M93" s="24">
        <f t="shared" si="25"/>
        <v>0</v>
      </c>
      <c r="N93" s="24">
        <f t="shared" si="25"/>
        <v>0</v>
      </c>
      <c r="O93" s="24">
        <f t="shared" si="25"/>
        <v>0</v>
      </c>
      <c r="P93" s="45">
        <f t="shared" si="19"/>
        <v>38759121</v>
      </c>
    </row>
    <row r="94" spans="2:16" ht="54.75" customHeight="1" x14ac:dyDescent="0.25">
      <c r="B94" s="10" t="s">
        <v>25</v>
      </c>
      <c r="C94" s="2" t="s">
        <v>23</v>
      </c>
      <c r="D94" s="12">
        <f>SUM(D95:D97)</f>
        <v>1600000</v>
      </c>
      <c r="E94" s="12">
        <f t="shared" ref="E94:O94" si="26">SUM(E95:E97)</f>
        <v>0</v>
      </c>
      <c r="F94" s="12">
        <f t="shared" si="26"/>
        <v>0</v>
      </c>
      <c r="G94" s="12">
        <f t="shared" si="26"/>
        <v>0</v>
      </c>
      <c r="H94" s="12">
        <f t="shared" si="26"/>
        <v>0</v>
      </c>
      <c r="I94" s="12">
        <f t="shared" si="26"/>
        <v>0</v>
      </c>
      <c r="J94" s="12">
        <f t="shared" si="26"/>
        <v>0</v>
      </c>
      <c r="K94" s="12">
        <f t="shared" si="26"/>
        <v>0</v>
      </c>
      <c r="L94" s="12">
        <f t="shared" si="26"/>
        <v>0</v>
      </c>
      <c r="M94" s="12">
        <f t="shared" si="26"/>
        <v>0</v>
      </c>
      <c r="N94" s="12">
        <f t="shared" si="26"/>
        <v>0</v>
      </c>
      <c r="O94" s="12">
        <f t="shared" si="26"/>
        <v>0</v>
      </c>
      <c r="P94" s="45">
        <f t="shared" si="19"/>
        <v>1600000</v>
      </c>
    </row>
    <row r="95" spans="2:16" x14ac:dyDescent="0.25">
      <c r="B95" s="10"/>
      <c r="C95" s="28" t="s">
        <v>47</v>
      </c>
      <c r="D95" s="11">
        <v>1600000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45">
        <f t="shared" si="19"/>
        <v>1600000</v>
      </c>
    </row>
    <row r="96" spans="2:16" x14ac:dyDescent="0.25">
      <c r="B96" s="10"/>
      <c r="C96" s="28" t="s">
        <v>48</v>
      </c>
      <c r="D96" s="11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45">
        <f t="shared" si="19"/>
        <v>0</v>
      </c>
    </row>
    <row r="97" spans="2:16" x14ac:dyDescent="0.25">
      <c r="B97" s="10"/>
      <c r="C97" s="28" t="s">
        <v>49</v>
      </c>
      <c r="D97" s="11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45">
        <f t="shared" si="19"/>
        <v>0</v>
      </c>
    </row>
    <row r="98" spans="2:16" ht="45" customHeight="1" x14ac:dyDescent="0.25">
      <c r="B98" s="10" t="s">
        <v>26</v>
      </c>
      <c r="C98" s="13" t="s">
        <v>24</v>
      </c>
      <c r="D98" s="12">
        <f>SUM(D99:D101)</f>
        <v>5330159</v>
      </c>
      <c r="E98" s="12">
        <f t="shared" ref="E98:O98" si="27">SUM(E99:E101)</f>
        <v>0</v>
      </c>
      <c r="F98" s="12">
        <f t="shared" si="27"/>
        <v>31828962</v>
      </c>
      <c r="G98" s="12">
        <f t="shared" si="27"/>
        <v>0</v>
      </c>
      <c r="H98" s="12">
        <f t="shared" si="27"/>
        <v>0</v>
      </c>
      <c r="I98" s="12">
        <f t="shared" si="27"/>
        <v>0</v>
      </c>
      <c r="J98" s="12">
        <f t="shared" si="27"/>
        <v>0</v>
      </c>
      <c r="K98" s="12">
        <f t="shared" si="27"/>
        <v>0</v>
      </c>
      <c r="L98" s="12">
        <f t="shared" si="27"/>
        <v>0</v>
      </c>
      <c r="M98" s="12">
        <f t="shared" si="27"/>
        <v>0</v>
      </c>
      <c r="N98" s="12">
        <f t="shared" si="27"/>
        <v>0</v>
      </c>
      <c r="O98" s="12">
        <f t="shared" si="27"/>
        <v>0</v>
      </c>
      <c r="P98" s="45">
        <f t="shared" si="19"/>
        <v>37159121</v>
      </c>
    </row>
    <row r="99" spans="2:16" x14ac:dyDescent="0.25">
      <c r="B99" s="10"/>
      <c r="C99" s="28" t="s">
        <v>47</v>
      </c>
      <c r="D99" s="18">
        <v>5330159</v>
      </c>
      <c r="E99" s="12"/>
      <c r="F99" s="12">
        <v>31828962</v>
      </c>
      <c r="G99" s="12"/>
      <c r="H99" s="12"/>
      <c r="I99" s="12"/>
      <c r="J99" s="12"/>
      <c r="K99" s="12"/>
      <c r="L99" s="12"/>
      <c r="M99" s="12"/>
      <c r="N99" s="12"/>
      <c r="O99" s="12"/>
      <c r="P99" s="45">
        <f t="shared" si="19"/>
        <v>37159121</v>
      </c>
    </row>
    <row r="100" spans="2:16" x14ac:dyDescent="0.25">
      <c r="B100" s="10"/>
      <c r="C100" s="28" t="s">
        <v>48</v>
      </c>
      <c r="D100" s="18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45">
        <f t="shared" si="19"/>
        <v>0</v>
      </c>
    </row>
    <row r="101" spans="2:16" x14ac:dyDescent="0.25">
      <c r="B101" s="10"/>
      <c r="C101" s="28" t="s">
        <v>49</v>
      </c>
      <c r="D101" s="18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45">
        <f t="shared" si="19"/>
        <v>0</v>
      </c>
    </row>
    <row r="102" spans="2:16" ht="30" x14ac:dyDescent="0.25">
      <c r="B102" s="7">
        <v>1517324</v>
      </c>
      <c r="C102" s="14" t="s">
        <v>29</v>
      </c>
      <c r="D102" s="17">
        <f>D103+D107</f>
        <v>200000</v>
      </c>
      <c r="E102" s="17">
        <f t="shared" ref="E102:O102" si="28">E103+E107</f>
        <v>1000000</v>
      </c>
      <c r="F102" s="24">
        <f t="shared" si="28"/>
        <v>0</v>
      </c>
      <c r="G102" s="24">
        <f t="shared" si="28"/>
        <v>0</v>
      </c>
      <c r="H102" s="24">
        <f t="shared" si="28"/>
        <v>0</v>
      </c>
      <c r="I102" s="24">
        <f t="shared" si="28"/>
        <v>0</v>
      </c>
      <c r="J102" s="24">
        <f t="shared" si="28"/>
        <v>0</v>
      </c>
      <c r="K102" s="24">
        <f t="shared" si="28"/>
        <v>0</v>
      </c>
      <c r="L102" s="24">
        <f t="shared" si="28"/>
        <v>0</v>
      </c>
      <c r="M102" s="24">
        <f t="shared" si="28"/>
        <v>0</v>
      </c>
      <c r="N102" s="24">
        <f t="shared" si="28"/>
        <v>0</v>
      </c>
      <c r="O102" s="24">
        <f t="shared" si="28"/>
        <v>0</v>
      </c>
      <c r="P102" s="45">
        <f t="shared" si="19"/>
        <v>1200000</v>
      </c>
    </row>
    <row r="103" spans="2:16" ht="48.75" x14ac:dyDescent="0.25">
      <c r="B103" s="19">
        <v>3142</v>
      </c>
      <c r="C103" s="4" t="s">
        <v>28</v>
      </c>
      <c r="D103" s="12">
        <f>SUM(D104:D106)</f>
        <v>200000</v>
      </c>
      <c r="E103" s="12">
        <f t="shared" ref="E103:O103" si="29">SUM(E104:E106)</f>
        <v>0</v>
      </c>
      <c r="F103" s="12">
        <f t="shared" si="29"/>
        <v>0</v>
      </c>
      <c r="G103" s="12">
        <f t="shared" si="29"/>
        <v>0</v>
      </c>
      <c r="H103" s="12">
        <f t="shared" si="29"/>
        <v>0</v>
      </c>
      <c r="I103" s="12">
        <f t="shared" si="29"/>
        <v>0</v>
      </c>
      <c r="J103" s="12">
        <f t="shared" si="29"/>
        <v>0</v>
      </c>
      <c r="K103" s="12">
        <f t="shared" si="29"/>
        <v>0</v>
      </c>
      <c r="L103" s="12">
        <f t="shared" si="29"/>
        <v>0</v>
      </c>
      <c r="M103" s="12">
        <f t="shared" si="29"/>
        <v>0</v>
      </c>
      <c r="N103" s="12">
        <f t="shared" si="29"/>
        <v>0</v>
      </c>
      <c r="O103" s="12">
        <f t="shared" si="29"/>
        <v>0</v>
      </c>
      <c r="P103" s="45">
        <f t="shared" si="19"/>
        <v>200000</v>
      </c>
    </row>
    <row r="104" spans="2:16" x14ac:dyDescent="0.25">
      <c r="B104" s="19"/>
      <c r="C104" s="28" t="s">
        <v>47</v>
      </c>
      <c r="D104" s="18">
        <v>200000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45">
        <f t="shared" si="19"/>
        <v>200000</v>
      </c>
    </row>
    <row r="105" spans="2:16" x14ac:dyDescent="0.25">
      <c r="B105" s="19"/>
      <c r="C105" s="28" t="s">
        <v>48</v>
      </c>
      <c r="D105" s="18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45">
        <f t="shared" si="19"/>
        <v>0</v>
      </c>
    </row>
    <row r="106" spans="2:16" x14ac:dyDescent="0.25">
      <c r="B106" s="19"/>
      <c r="C106" s="28" t="s">
        <v>49</v>
      </c>
      <c r="D106" s="18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45">
        <f t="shared" si="19"/>
        <v>0</v>
      </c>
    </row>
    <row r="107" spans="2:16" ht="36.75" x14ac:dyDescent="0.25">
      <c r="B107" s="19"/>
      <c r="C107" s="5" t="s">
        <v>42</v>
      </c>
      <c r="D107" s="12">
        <f>SUM(D108:D110)</f>
        <v>0</v>
      </c>
      <c r="E107" s="12">
        <f t="shared" ref="E107:O107" si="30">SUM(E108:E110)</f>
        <v>1000000</v>
      </c>
      <c r="F107" s="12">
        <f t="shared" si="30"/>
        <v>0</v>
      </c>
      <c r="G107" s="12">
        <f t="shared" si="30"/>
        <v>0</v>
      </c>
      <c r="H107" s="12">
        <f t="shared" si="30"/>
        <v>0</v>
      </c>
      <c r="I107" s="12">
        <f t="shared" si="30"/>
        <v>0</v>
      </c>
      <c r="J107" s="12">
        <f t="shared" si="30"/>
        <v>0</v>
      </c>
      <c r="K107" s="12">
        <f t="shared" si="30"/>
        <v>0</v>
      </c>
      <c r="L107" s="12">
        <f t="shared" si="30"/>
        <v>0</v>
      </c>
      <c r="M107" s="12">
        <f t="shared" si="30"/>
        <v>0</v>
      </c>
      <c r="N107" s="12">
        <f t="shared" si="30"/>
        <v>0</v>
      </c>
      <c r="O107" s="12">
        <f t="shared" si="30"/>
        <v>0</v>
      </c>
      <c r="P107" s="45">
        <f t="shared" si="19"/>
        <v>1000000</v>
      </c>
    </row>
    <row r="108" spans="2:16" x14ac:dyDescent="0.25">
      <c r="B108" s="19"/>
      <c r="C108" s="28" t="s">
        <v>47</v>
      </c>
      <c r="D108" s="18"/>
      <c r="E108" s="12">
        <v>1000000</v>
      </c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45">
        <f t="shared" si="19"/>
        <v>1000000</v>
      </c>
    </row>
    <row r="109" spans="2:16" x14ac:dyDescent="0.25">
      <c r="B109" s="19"/>
      <c r="C109" s="28" t="s">
        <v>48</v>
      </c>
      <c r="D109" s="18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45">
        <f t="shared" si="19"/>
        <v>0</v>
      </c>
    </row>
    <row r="110" spans="2:16" x14ac:dyDescent="0.25">
      <c r="B110" s="19"/>
      <c r="C110" s="28" t="s">
        <v>49</v>
      </c>
      <c r="D110" s="18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45">
        <f t="shared" si="19"/>
        <v>0</v>
      </c>
    </row>
    <row r="111" spans="2:16" ht="45" x14ac:dyDescent="0.25">
      <c r="B111" s="7">
        <v>1517325</v>
      </c>
      <c r="C111" s="14" t="s">
        <v>30</v>
      </c>
      <c r="D111" s="17">
        <f>D112</f>
        <v>10795889</v>
      </c>
      <c r="E111" s="24">
        <f t="shared" ref="E111:O111" si="31">E112</f>
        <v>0</v>
      </c>
      <c r="F111" s="24">
        <f t="shared" si="31"/>
        <v>9549615</v>
      </c>
      <c r="G111" s="24">
        <f t="shared" si="31"/>
        <v>0</v>
      </c>
      <c r="H111" s="24">
        <f t="shared" si="31"/>
        <v>0</v>
      </c>
      <c r="I111" s="24">
        <f t="shared" si="31"/>
        <v>0</v>
      </c>
      <c r="J111" s="24">
        <f t="shared" si="31"/>
        <v>0</v>
      </c>
      <c r="K111" s="24">
        <f t="shared" si="31"/>
        <v>0</v>
      </c>
      <c r="L111" s="24">
        <f t="shared" si="31"/>
        <v>0</v>
      </c>
      <c r="M111" s="24">
        <f t="shared" si="31"/>
        <v>0</v>
      </c>
      <c r="N111" s="24">
        <f t="shared" si="31"/>
        <v>0</v>
      </c>
      <c r="O111" s="24">
        <f t="shared" si="31"/>
        <v>0</v>
      </c>
      <c r="P111" s="45">
        <f t="shared" si="19"/>
        <v>20345504</v>
      </c>
    </row>
    <row r="112" spans="2:16" ht="36.75" x14ac:dyDescent="0.25">
      <c r="B112" s="19">
        <v>3142</v>
      </c>
      <c r="C112" s="4" t="s">
        <v>31</v>
      </c>
      <c r="D112" s="12">
        <f>SUM(D113:D115)</f>
        <v>10795889</v>
      </c>
      <c r="E112" s="12">
        <f t="shared" ref="E112:O112" si="32">SUM(E113:E115)</f>
        <v>0</v>
      </c>
      <c r="F112" s="12">
        <f t="shared" si="32"/>
        <v>9549615</v>
      </c>
      <c r="G112" s="12">
        <f t="shared" si="32"/>
        <v>0</v>
      </c>
      <c r="H112" s="12">
        <f t="shared" si="32"/>
        <v>0</v>
      </c>
      <c r="I112" s="12">
        <f t="shared" si="32"/>
        <v>0</v>
      </c>
      <c r="J112" s="12">
        <f t="shared" si="32"/>
        <v>0</v>
      </c>
      <c r="K112" s="12">
        <f t="shared" si="32"/>
        <v>0</v>
      </c>
      <c r="L112" s="12">
        <f t="shared" si="32"/>
        <v>0</v>
      </c>
      <c r="M112" s="12">
        <f t="shared" si="32"/>
        <v>0</v>
      </c>
      <c r="N112" s="12">
        <f t="shared" si="32"/>
        <v>0</v>
      </c>
      <c r="O112" s="12">
        <f t="shared" si="32"/>
        <v>0</v>
      </c>
      <c r="P112" s="45">
        <f t="shared" si="19"/>
        <v>20345504</v>
      </c>
    </row>
    <row r="113" spans="2:16" x14ac:dyDescent="0.25">
      <c r="B113" s="19"/>
      <c r="C113" s="28" t="s">
        <v>47</v>
      </c>
      <c r="D113" s="12">
        <v>10795889</v>
      </c>
      <c r="E113" s="12"/>
      <c r="F113" s="12">
        <v>9549615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45">
        <f t="shared" si="19"/>
        <v>20345504</v>
      </c>
    </row>
    <row r="114" spans="2:16" x14ac:dyDescent="0.25">
      <c r="B114" s="19"/>
      <c r="C114" s="28" t="s">
        <v>48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45">
        <f t="shared" si="19"/>
        <v>0</v>
      </c>
    </row>
    <row r="115" spans="2:16" x14ac:dyDescent="0.25">
      <c r="B115" s="19"/>
      <c r="C115" s="28" t="s">
        <v>49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45">
        <f t="shared" si="19"/>
        <v>0</v>
      </c>
    </row>
    <row r="116" spans="2:16" ht="30" x14ac:dyDescent="0.25">
      <c r="B116" s="7">
        <v>1517330</v>
      </c>
      <c r="C116" s="14" t="s">
        <v>32</v>
      </c>
      <c r="D116" s="17">
        <f>D117+D121</f>
        <v>1780000</v>
      </c>
      <c r="E116" s="17">
        <f t="shared" ref="E116:O116" si="33">E117+E121</f>
        <v>0</v>
      </c>
      <c r="F116" s="17">
        <f t="shared" si="33"/>
        <v>0</v>
      </c>
      <c r="G116" s="17">
        <f t="shared" si="33"/>
        <v>0</v>
      </c>
      <c r="H116" s="17">
        <f t="shared" si="33"/>
        <v>0</v>
      </c>
      <c r="I116" s="17">
        <f t="shared" si="33"/>
        <v>0</v>
      </c>
      <c r="J116" s="17">
        <f t="shared" si="33"/>
        <v>0</v>
      </c>
      <c r="K116" s="17">
        <f t="shared" si="33"/>
        <v>0</v>
      </c>
      <c r="L116" s="17">
        <f t="shared" si="33"/>
        <v>0</v>
      </c>
      <c r="M116" s="17">
        <f t="shared" si="33"/>
        <v>0</v>
      </c>
      <c r="N116" s="17">
        <f t="shared" si="33"/>
        <v>0</v>
      </c>
      <c r="O116" s="17">
        <f t="shared" si="33"/>
        <v>0</v>
      </c>
      <c r="P116" s="45">
        <f t="shared" si="19"/>
        <v>1780000</v>
      </c>
    </row>
    <row r="117" spans="2:16" ht="84.75" x14ac:dyDescent="0.25">
      <c r="B117" s="19">
        <v>3122</v>
      </c>
      <c r="C117" s="4" t="s">
        <v>33</v>
      </c>
      <c r="D117" s="12">
        <f>SUM(D118:D120)</f>
        <v>1780000</v>
      </c>
      <c r="E117" s="12">
        <f t="shared" ref="E117:O117" si="34">SUM(E118:E120)</f>
        <v>0</v>
      </c>
      <c r="F117" s="12">
        <f t="shared" si="34"/>
        <v>-1780000</v>
      </c>
      <c r="G117" s="12">
        <f t="shared" si="34"/>
        <v>0</v>
      </c>
      <c r="H117" s="12">
        <f t="shared" si="34"/>
        <v>0</v>
      </c>
      <c r="I117" s="12">
        <f t="shared" si="34"/>
        <v>0</v>
      </c>
      <c r="J117" s="12">
        <f t="shared" si="34"/>
        <v>0</v>
      </c>
      <c r="K117" s="12">
        <f t="shared" si="34"/>
        <v>0</v>
      </c>
      <c r="L117" s="12">
        <f t="shared" si="34"/>
        <v>0</v>
      </c>
      <c r="M117" s="12">
        <f t="shared" si="34"/>
        <v>0</v>
      </c>
      <c r="N117" s="12">
        <f t="shared" si="34"/>
        <v>0</v>
      </c>
      <c r="O117" s="12">
        <f t="shared" si="34"/>
        <v>0</v>
      </c>
      <c r="P117" s="45">
        <f t="shared" si="19"/>
        <v>0</v>
      </c>
    </row>
    <row r="118" spans="2:16" x14ac:dyDescent="0.25">
      <c r="B118" s="19"/>
      <c r="C118" s="28" t="s">
        <v>47</v>
      </c>
      <c r="D118" s="18">
        <v>1780000</v>
      </c>
      <c r="E118" s="12"/>
      <c r="F118" s="12">
        <v>-1780000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45">
        <f t="shared" si="19"/>
        <v>0</v>
      </c>
    </row>
    <row r="119" spans="2:16" x14ac:dyDescent="0.25">
      <c r="B119" s="19"/>
      <c r="C119" s="28" t="s">
        <v>48</v>
      </c>
      <c r="D119" s="18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45">
        <f t="shared" si="19"/>
        <v>0</v>
      </c>
    </row>
    <row r="120" spans="2:16" x14ac:dyDescent="0.25">
      <c r="B120" s="19"/>
      <c r="C120" s="28" t="s">
        <v>49</v>
      </c>
      <c r="D120" s="18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45">
        <f t="shared" si="19"/>
        <v>0</v>
      </c>
    </row>
    <row r="121" spans="2:16" ht="72.75" x14ac:dyDescent="0.25">
      <c r="B121" s="19"/>
      <c r="C121" s="4" t="s">
        <v>70</v>
      </c>
      <c r="D121" s="12">
        <f>SUM(D122:D124)</f>
        <v>0</v>
      </c>
      <c r="E121" s="12">
        <f t="shared" ref="E121:O121" si="35">SUM(E122:E124)</f>
        <v>0</v>
      </c>
      <c r="F121" s="12">
        <f t="shared" si="35"/>
        <v>1780000</v>
      </c>
      <c r="G121" s="12">
        <f t="shared" si="35"/>
        <v>0</v>
      </c>
      <c r="H121" s="12">
        <f t="shared" si="35"/>
        <v>0</v>
      </c>
      <c r="I121" s="12">
        <f t="shared" si="35"/>
        <v>0</v>
      </c>
      <c r="J121" s="12">
        <f t="shared" si="35"/>
        <v>0</v>
      </c>
      <c r="K121" s="12">
        <f t="shared" si="35"/>
        <v>0</v>
      </c>
      <c r="L121" s="12">
        <f t="shared" si="35"/>
        <v>0</v>
      </c>
      <c r="M121" s="12">
        <f t="shared" si="35"/>
        <v>0</v>
      </c>
      <c r="N121" s="12">
        <f t="shared" si="35"/>
        <v>0</v>
      </c>
      <c r="O121" s="12">
        <f t="shared" si="35"/>
        <v>0</v>
      </c>
      <c r="P121" s="45">
        <f t="shared" si="19"/>
        <v>1780000</v>
      </c>
    </row>
    <row r="122" spans="2:16" x14ac:dyDescent="0.25">
      <c r="B122" s="19"/>
      <c r="C122" s="28" t="s">
        <v>47</v>
      </c>
      <c r="D122" s="18"/>
      <c r="E122" s="12"/>
      <c r="F122" s="12">
        <v>1780000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45">
        <f t="shared" si="19"/>
        <v>1780000</v>
      </c>
    </row>
    <row r="123" spans="2:16" x14ac:dyDescent="0.25">
      <c r="B123" s="19"/>
      <c r="C123" s="28" t="s">
        <v>48</v>
      </c>
      <c r="D123" s="18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45">
        <f t="shared" si="19"/>
        <v>0</v>
      </c>
    </row>
    <row r="124" spans="2:16" x14ac:dyDescent="0.25">
      <c r="B124" s="19"/>
      <c r="C124" s="28" t="s">
        <v>49</v>
      </c>
      <c r="D124" s="18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45">
        <f t="shared" si="19"/>
        <v>0</v>
      </c>
    </row>
    <row r="125" spans="2:16" s="20" customFormat="1" ht="21.75" customHeight="1" x14ac:dyDescent="0.25">
      <c r="B125" s="7">
        <v>1517340</v>
      </c>
      <c r="C125" s="23" t="s">
        <v>44</v>
      </c>
      <c r="D125" s="24">
        <f>D126</f>
        <v>0</v>
      </c>
      <c r="E125" s="24">
        <f t="shared" ref="E125:O125" si="36">E126</f>
        <v>3500000</v>
      </c>
      <c r="F125" s="24">
        <f t="shared" si="36"/>
        <v>0</v>
      </c>
      <c r="G125" s="24">
        <f t="shared" si="36"/>
        <v>0</v>
      </c>
      <c r="H125" s="24">
        <f t="shared" si="36"/>
        <v>0</v>
      </c>
      <c r="I125" s="24">
        <f t="shared" si="36"/>
        <v>0</v>
      </c>
      <c r="J125" s="24">
        <f t="shared" si="36"/>
        <v>0</v>
      </c>
      <c r="K125" s="24">
        <f t="shared" si="36"/>
        <v>0</v>
      </c>
      <c r="L125" s="24">
        <f t="shared" si="36"/>
        <v>0</v>
      </c>
      <c r="M125" s="24">
        <f t="shared" si="36"/>
        <v>0</v>
      </c>
      <c r="N125" s="24">
        <f t="shared" si="36"/>
        <v>0</v>
      </c>
      <c r="O125" s="24">
        <f t="shared" si="36"/>
        <v>0</v>
      </c>
      <c r="P125" s="45">
        <f t="shared" si="19"/>
        <v>3500000</v>
      </c>
    </row>
    <row r="126" spans="2:16" ht="84.75" x14ac:dyDescent="0.25">
      <c r="B126" s="19">
        <v>3143</v>
      </c>
      <c r="C126" s="4" t="s">
        <v>45</v>
      </c>
      <c r="D126" s="12">
        <f>SUM(D127:D129)</f>
        <v>0</v>
      </c>
      <c r="E126" s="12">
        <f t="shared" ref="E126:O126" si="37">SUM(E127:E129)</f>
        <v>3500000</v>
      </c>
      <c r="F126" s="12">
        <f t="shared" si="37"/>
        <v>0</v>
      </c>
      <c r="G126" s="12">
        <f t="shared" si="37"/>
        <v>0</v>
      </c>
      <c r="H126" s="12">
        <f t="shared" si="37"/>
        <v>0</v>
      </c>
      <c r="I126" s="12">
        <f t="shared" si="37"/>
        <v>0</v>
      </c>
      <c r="J126" s="12">
        <f t="shared" si="37"/>
        <v>0</v>
      </c>
      <c r="K126" s="12">
        <f t="shared" si="37"/>
        <v>0</v>
      </c>
      <c r="L126" s="12">
        <f t="shared" si="37"/>
        <v>0</v>
      </c>
      <c r="M126" s="12">
        <f t="shared" si="37"/>
        <v>0</v>
      </c>
      <c r="N126" s="12">
        <f t="shared" si="37"/>
        <v>0</v>
      </c>
      <c r="O126" s="12">
        <f t="shared" si="37"/>
        <v>0</v>
      </c>
      <c r="P126" s="45">
        <f t="shared" si="19"/>
        <v>3500000</v>
      </c>
    </row>
    <row r="127" spans="2:16" x14ac:dyDescent="0.25">
      <c r="B127" s="19"/>
      <c r="C127" s="28" t="s">
        <v>47</v>
      </c>
      <c r="D127" s="11"/>
      <c r="E127" s="12">
        <v>3500000</v>
      </c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45">
        <f t="shared" si="19"/>
        <v>3500000</v>
      </c>
    </row>
    <row r="128" spans="2:16" x14ac:dyDescent="0.25">
      <c r="B128" s="19"/>
      <c r="C128" s="28" t="s">
        <v>48</v>
      </c>
      <c r="D128" s="11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45">
        <f t="shared" si="19"/>
        <v>0</v>
      </c>
    </row>
    <row r="129" spans="2:16" x14ac:dyDescent="0.25">
      <c r="B129" s="19"/>
      <c r="C129" s="28" t="s">
        <v>49</v>
      </c>
      <c r="D129" s="11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45">
        <f t="shared" si="19"/>
        <v>0</v>
      </c>
    </row>
    <row r="130" spans="2:16" x14ac:dyDescent="0.25">
      <c r="B130" s="7">
        <v>1517365</v>
      </c>
      <c r="C130" s="6"/>
      <c r="D130" s="17">
        <f>D131</f>
        <v>120420000</v>
      </c>
      <c r="E130" s="24">
        <f t="shared" ref="E130:O130" si="38">E131</f>
        <v>121486407.06</v>
      </c>
      <c r="F130" s="24">
        <f t="shared" si="38"/>
        <v>0</v>
      </c>
      <c r="G130" s="24">
        <f t="shared" si="38"/>
        <v>0</v>
      </c>
      <c r="H130" s="24">
        <f t="shared" si="38"/>
        <v>0</v>
      </c>
      <c r="I130" s="24">
        <f t="shared" si="38"/>
        <v>0</v>
      </c>
      <c r="J130" s="24">
        <f t="shared" si="38"/>
        <v>0</v>
      </c>
      <c r="K130" s="24">
        <f t="shared" si="38"/>
        <v>0</v>
      </c>
      <c r="L130" s="24">
        <f t="shared" si="38"/>
        <v>0</v>
      </c>
      <c r="M130" s="24">
        <f t="shared" si="38"/>
        <v>0</v>
      </c>
      <c r="N130" s="24">
        <f t="shared" si="38"/>
        <v>0</v>
      </c>
      <c r="O130" s="24">
        <f t="shared" si="38"/>
        <v>0</v>
      </c>
      <c r="P130" s="45">
        <f t="shared" si="19"/>
        <v>241906407.06</v>
      </c>
    </row>
    <row r="131" spans="2:16" x14ac:dyDescent="0.25">
      <c r="B131" s="7"/>
      <c r="C131" s="6" t="s">
        <v>50</v>
      </c>
      <c r="D131" s="17">
        <f>D134+D135+D136</f>
        <v>120420000</v>
      </c>
      <c r="E131" s="24">
        <f t="shared" ref="E131:O131" si="39">E134+E135+E136</f>
        <v>121486407.06</v>
      </c>
      <c r="F131" s="24">
        <f t="shared" si="39"/>
        <v>0</v>
      </c>
      <c r="G131" s="24">
        <f t="shared" si="39"/>
        <v>0</v>
      </c>
      <c r="H131" s="24">
        <f t="shared" si="39"/>
        <v>0</v>
      </c>
      <c r="I131" s="24">
        <f t="shared" si="39"/>
        <v>0</v>
      </c>
      <c r="J131" s="24">
        <f t="shared" si="39"/>
        <v>0</v>
      </c>
      <c r="K131" s="24">
        <f t="shared" si="39"/>
        <v>0</v>
      </c>
      <c r="L131" s="24">
        <f t="shared" si="39"/>
        <v>0</v>
      </c>
      <c r="M131" s="24">
        <f t="shared" si="39"/>
        <v>0</v>
      </c>
      <c r="N131" s="24">
        <f t="shared" si="39"/>
        <v>0</v>
      </c>
      <c r="O131" s="24">
        <f t="shared" si="39"/>
        <v>0</v>
      </c>
      <c r="P131" s="45">
        <f t="shared" si="19"/>
        <v>241906407.06</v>
      </c>
    </row>
    <row r="132" spans="2:16" ht="36.75" customHeight="1" x14ac:dyDescent="0.25">
      <c r="B132" s="19">
        <v>2240</v>
      </c>
      <c r="C132" s="54" t="s">
        <v>34</v>
      </c>
      <c r="D132" s="11">
        <v>1140000</v>
      </c>
      <c r="E132" s="12">
        <f>1838330.98+390300</f>
        <v>2228630.98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45">
        <f t="shared" si="19"/>
        <v>3368630.98</v>
      </c>
    </row>
    <row r="133" spans="2:16" x14ac:dyDescent="0.25">
      <c r="B133" s="19">
        <v>3122</v>
      </c>
      <c r="C133" s="54"/>
      <c r="D133" s="11">
        <v>119280000</v>
      </c>
      <c r="E133" s="12">
        <f>119648076.08-390300</f>
        <v>119257776.08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45">
        <f t="shared" si="19"/>
        <v>238537776.07999998</v>
      </c>
    </row>
    <row r="134" spans="2:16" x14ac:dyDescent="0.25">
      <c r="B134" s="19"/>
      <c r="C134" s="28" t="s">
        <v>47</v>
      </c>
      <c r="D134" s="11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45">
        <f t="shared" si="19"/>
        <v>0</v>
      </c>
    </row>
    <row r="135" spans="2:16" x14ac:dyDescent="0.25">
      <c r="B135" s="19"/>
      <c r="C135" s="28" t="s">
        <v>51</v>
      </c>
      <c r="D135" s="11">
        <f>1140000+119280000</f>
        <v>120420000</v>
      </c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45">
        <f t="shared" si="19"/>
        <v>120420000</v>
      </c>
    </row>
    <row r="136" spans="2:16" x14ac:dyDescent="0.25">
      <c r="B136" s="19"/>
      <c r="C136" s="28" t="s">
        <v>52</v>
      </c>
      <c r="D136" s="11"/>
      <c r="E136" s="12">
        <v>121486407.06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45">
        <f t="shared" si="19"/>
        <v>121486407.06</v>
      </c>
    </row>
    <row r="137" spans="2:16" s="30" customFormat="1" ht="15.75" x14ac:dyDescent="0.25">
      <c r="B137" s="31"/>
      <c r="C137" s="47" t="s">
        <v>65</v>
      </c>
      <c r="D137" s="32">
        <f>D3+D16+D93+D102+D111+D116+D130+D125</f>
        <v>207266442</v>
      </c>
      <c r="E137" s="32">
        <f>E3+E16+E93+E102+E111+E116+E130+E125</f>
        <v>130635548.06</v>
      </c>
      <c r="F137" s="33">
        <f t="shared" ref="F137:O137" si="40">F3+F16+F93+F102+F111+F116+F130+F125</f>
        <v>55720110</v>
      </c>
      <c r="G137" s="33">
        <f t="shared" si="40"/>
        <v>0</v>
      </c>
      <c r="H137" s="33">
        <f t="shared" si="40"/>
        <v>0</v>
      </c>
      <c r="I137" s="33">
        <f t="shared" si="40"/>
        <v>0</v>
      </c>
      <c r="J137" s="33">
        <f t="shared" si="40"/>
        <v>0</v>
      </c>
      <c r="K137" s="33">
        <f t="shared" si="40"/>
        <v>0</v>
      </c>
      <c r="L137" s="33">
        <f t="shared" si="40"/>
        <v>0</v>
      </c>
      <c r="M137" s="33">
        <f t="shared" si="40"/>
        <v>0</v>
      </c>
      <c r="N137" s="33">
        <f t="shared" si="40"/>
        <v>0</v>
      </c>
      <c r="O137" s="33">
        <f t="shared" si="40"/>
        <v>0</v>
      </c>
      <c r="P137" s="34">
        <f>SUM(D137:O137)</f>
        <v>393622100.06</v>
      </c>
    </row>
    <row r="138" spans="2:16" s="30" customFormat="1" ht="15.75" x14ac:dyDescent="0.25">
      <c r="B138" s="50"/>
      <c r="C138" s="51" t="s">
        <v>66</v>
      </c>
      <c r="D138" s="52">
        <f>D137-D139</f>
        <v>0</v>
      </c>
      <c r="E138" s="52">
        <f t="shared" ref="E138:O138" si="41">E137-E139</f>
        <v>0</v>
      </c>
      <c r="F138" s="52">
        <f t="shared" si="41"/>
        <v>0</v>
      </c>
      <c r="G138" s="52">
        <f t="shared" si="41"/>
        <v>0</v>
      </c>
      <c r="H138" s="52">
        <f t="shared" si="41"/>
        <v>0</v>
      </c>
      <c r="I138" s="52">
        <f t="shared" si="41"/>
        <v>0</v>
      </c>
      <c r="J138" s="52">
        <f t="shared" si="41"/>
        <v>0</v>
      </c>
      <c r="K138" s="52">
        <f t="shared" si="41"/>
        <v>0</v>
      </c>
      <c r="L138" s="52">
        <f t="shared" si="41"/>
        <v>0</v>
      </c>
      <c r="M138" s="52">
        <f t="shared" si="41"/>
        <v>0</v>
      </c>
      <c r="N138" s="52">
        <f t="shared" si="41"/>
        <v>0</v>
      </c>
      <c r="O138" s="52">
        <f t="shared" si="41"/>
        <v>0</v>
      </c>
      <c r="P138" s="34">
        <f t="shared" ref="P138:P152" si="42">SUM(D138:O138)</f>
        <v>0</v>
      </c>
    </row>
    <row r="139" spans="2:16" ht="19.5" customHeight="1" x14ac:dyDescent="0.25">
      <c r="B139" s="39"/>
      <c r="C139" s="48" t="s">
        <v>46</v>
      </c>
      <c r="D139" s="43">
        <f>SUM(D140:D144)</f>
        <v>207266442</v>
      </c>
      <c r="E139" s="43">
        <f t="shared" ref="E139:O139" si="43">SUM(E140:E144)</f>
        <v>130635548.06</v>
      </c>
      <c r="F139" s="49">
        <f t="shared" si="43"/>
        <v>55720110</v>
      </c>
      <c r="G139" s="49">
        <f t="shared" si="43"/>
        <v>0</v>
      </c>
      <c r="H139" s="49">
        <f t="shared" si="43"/>
        <v>0</v>
      </c>
      <c r="I139" s="49">
        <f t="shared" si="43"/>
        <v>0</v>
      </c>
      <c r="J139" s="49">
        <f t="shared" si="43"/>
        <v>0</v>
      </c>
      <c r="K139" s="49">
        <f t="shared" si="43"/>
        <v>0</v>
      </c>
      <c r="L139" s="49">
        <f t="shared" si="43"/>
        <v>0</v>
      </c>
      <c r="M139" s="49">
        <f t="shared" si="43"/>
        <v>0</v>
      </c>
      <c r="N139" s="49">
        <f t="shared" si="43"/>
        <v>0</v>
      </c>
      <c r="O139" s="49">
        <f t="shared" si="43"/>
        <v>0</v>
      </c>
      <c r="P139" s="34">
        <f t="shared" si="42"/>
        <v>393622100.06</v>
      </c>
    </row>
    <row r="140" spans="2:16" x14ac:dyDescent="0.25">
      <c r="B140" s="19"/>
      <c r="C140" s="28" t="s">
        <v>47</v>
      </c>
      <c r="D140" s="26">
        <f>D5+D9+D13+D18+D22+D26+D34+D38+D42+D46+D50+D54+D58+D66+D70+D74+D78+D82+D86+D90+D95+D104+D108+D113+D118+D127+D134+D99+D30</f>
        <v>86846442</v>
      </c>
      <c r="E140" s="26">
        <f t="shared" ref="E140:O140" si="44">E5+E9+E13+E18+E22+E26+E34+E38+E42+E46+E50+E54+E58+E66+E70+E74+E78+E82+E86+E90+E95+E104+E108+E113+E118+E127+E134+E99+E30</f>
        <v>9149141</v>
      </c>
      <c r="F140" s="12">
        <f>F5+F9+F13+F18+F22+F26+F34+F38+F42+F46+F50+F54+F58+F66+F70+F74+F78+F82+F86+F90+F95+F104+F108+F113+F118+F127+F134+F99+F30+F122+F62</f>
        <v>55720110</v>
      </c>
      <c r="G140" s="12">
        <f t="shared" si="44"/>
        <v>0</v>
      </c>
      <c r="H140" s="12">
        <f t="shared" si="44"/>
        <v>0</v>
      </c>
      <c r="I140" s="12">
        <f t="shared" si="44"/>
        <v>0</v>
      </c>
      <c r="J140" s="12">
        <f t="shared" si="44"/>
        <v>0</v>
      </c>
      <c r="K140" s="12">
        <f t="shared" si="44"/>
        <v>0</v>
      </c>
      <c r="L140" s="12">
        <f t="shared" si="44"/>
        <v>0</v>
      </c>
      <c r="M140" s="12">
        <f t="shared" si="44"/>
        <v>0</v>
      </c>
      <c r="N140" s="12">
        <f t="shared" si="44"/>
        <v>0</v>
      </c>
      <c r="O140" s="12">
        <f t="shared" si="44"/>
        <v>0</v>
      </c>
      <c r="P140" s="34">
        <f t="shared" si="42"/>
        <v>151715693</v>
      </c>
    </row>
    <row r="141" spans="2:16" x14ac:dyDescent="0.25">
      <c r="B141" s="19"/>
      <c r="C141" s="28" t="s">
        <v>48</v>
      </c>
      <c r="D141" s="12">
        <f t="shared" ref="D141:O141" si="45">D6+D10+D14+D19+D23+D27+D35+D39+D43+D47+D51+D55+D59+D67+D71+D75+D79+D83+D87+D91+D96+D105+D109+D114+D119+D128</f>
        <v>0</v>
      </c>
      <c r="E141" s="12">
        <f t="shared" si="45"/>
        <v>0</v>
      </c>
      <c r="F141" s="12">
        <f t="shared" si="45"/>
        <v>0</v>
      </c>
      <c r="G141" s="12">
        <f t="shared" si="45"/>
        <v>0</v>
      </c>
      <c r="H141" s="12">
        <f t="shared" si="45"/>
        <v>0</v>
      </c>
      <c r="I141" s="12">
        <f t="shared" si="45"/>
        <v>0</v>
      </c>
      <c r="J141" s="12">
        <f t="shared" si="45"/>
        <v>0</v>
      </c>
      <c r="K141" s="12">
        <f t="shared" si="45"/>
        <v>0</v>
      </c>
      <c r="L141" s="12">
        <f t="shared" si="45"/>
        <v>0</v>
      </c>
      <c r="M141" s="12">
        <f t="shared" si="45"/>
        <v>0</v>
      </c>
      <c r="N141" s="12">
        <f t="shared" si="45"/>
        <v>0</v>
      </c>
      <c r="O141" s="12">
        <f t="shared" si="45"/>
        <v>0</v>
      </c>
      <c r="P141" s="34">
        <f t="shared" si="42"/>
        <v>0</v>
      </c>
    </row>
    <row r="142" spans="2:16" x14ac:dyDescent="0.25">
      <c r="C142" s="28" t="s">
        <v>49</v>
      </c>
      <c r="D142" s="12">
        <f>D7+D11+D15+D20+D24+D28+D36+D40+D44+D48+D52+D56+D60+D68+D72+D76+D80+D84+D88+D92+D97+D106+D110+D115+D120+D129+D136</f>
        <v>0</v>
      </c>
      <c r="E142" s="12">
        <f t="shared" ref="E142:O142" si="46">E7+E11+E15+E20+E24+E28+E36+E40+E44+E48+E52+E56+E60+E68+E72+E76+E80+E84+E88+E92+E97+E106+E110+E115+E120+E129</f>
        <v>0</v>
      </c>
      <c r="F142" s="12">
        <f t="shared" si="46"/>
        <v>0</v>
      </c>
      <c r="G142" s="12">
        <f t="shared" si="46"/>
        <v>0</v>
      </c>
      <c r="H142" s="12">
        <f t="shared" si="46"/>
        <v>0</v>
      </c>
      <c r="I142" s="12">
        <f t="shared" si="46"/>
        <v>0</v>
      </c>
      <c r="J142" s="12">
        <f t="shared" si="46"/>
        <v>0</v>
      </c>
      <c r="K142" s="12">
        <f t="shared" si="46"/>
        <v>0</v>
      </c>
      <c r="L142" s="12">
        <f t="shared" si="46"/>
        <v>0</v>
      </c>
      <c r="M142" s="12">
        <f t="shared" si="46"/>
        <v>0</v>
      </c>
      <c r="N142" s="12">
        <f t="shared" si="46"/>
        <v>0</v>
      </c>
      <c r="O142" s="12">
        <f t="shared" si="46"/>
        <v>0</v>
      </c>
      <c r="P142" s="34">
        <f t="shared" si="42"/>
        <v>0</v>
      </c>
    </row>
    <row r="143" spans="2:16" x14ac:dyDescent="0.25">
      <c r="C143" s="28" t="s">
        <v>51</v>
      </c>
      <c r="D143" s="29">
        <f>D135</f>
        <v>120420000</v>
      </c>
      <c r="E143" s="12">
        <f t="shared" ref="E143:O144" si="47">E135</f>
        <v>0</v>
      </c>
      <c r="F143" s="12">
        <f t="shared" si="47"/>
        <v>0</v>
      </c>
      <c r="G143" s="12">
        <f t="shared" si="47"/>
        <v>0</v>
      </c>
      <c r="H143" s="12">
        <f t="shared" si="47"/>
        <v>0</v>
      </c>
      <c r="I143" s="12">
        <f t="shared" si="47"/>
        <v>0</v>
      </c>
      <c r="J143" s="12">
        <f t="shared" si="47"/>
        <v>0</v>
      </c>
      <c r="K143" s="12">
        <f t="shared" si="47"/>
        <v>0</v>
      </c>
      <c r="L143" s="12">
        <f t="shared" si="47"/>
        <v>0</v>
      </c>
      <c r="M143" s="12">
        <f t="shared" si="47"/>
        <v>0</v>
      </c>
      <c r="N143" s="12">
        <f t="shared" si="47"/>
        <v>0</v>
      </c>
      <c r="O143" s="12">
        <f t="shared" si="47"/>
        <v>0</v>
      </c>
      <c r="P143" s="34">
        <f t="shared" si="42"/>
        <v>120420000</v>
      </c>
    </row>
    <row r="144" spans="2:16" x14ac:dyDescent="0.25">
      <c r="C144" s="28" t="s">
        <v>52</v>
      </c>
      <c r="D144" s="12">
        <f>D136</f>
        <v>0</v>
      </c>
      <c r="E144" s="12">
        <f t="shared" si="47"/>
        <v>121486407.06</v>
      </c>
      <c r="F144" s="12">
        <f t="shared" si="47"/>
        <v>0</v>
      </c>
      <c r="G144" s="12">
        <f t="shared" si="47"/>
        <v>0</v>
      </c>
      <c r="H144" s="12">
        <f t="shared" si="47"/>
        <v>0</v>
      </c>
      <c r="I144" s="12">
        <f t="shared" si="47"/>
        <v>0</v>
      </c>
      <c r="J144" s="12">
        <f t="shared" si="47"/>
        <v>0</v>
      </c>
      <c r="K144" s="12">
        <f t="shared" si="47"/>
        <v>0</v>
      </c>
      <c r="L144" s="12">
        <f t="shared" si="47"/>
        <v>0</v>
      </c>
      <c r="M144" s="12">
        <f t="shared" si="47"/>
        <v>0</v>
      </c>
      <c r="N144" s="12">
        <f t="shared" si="47"/>
        <v>0</v>
      </c>
      <c r="O144" s="12">
        <f t="shared" si="47"/>
        <v>0</v>
      </c>
      <c r="P144" s="34">
        <f t="shared" si="42"/>
        <v>121486407.06</v>
      </c>
    </row>
    <row r="145" spans="2:16" ht="15.75" x14ac:dyDescent="0.25">
      <c r="B145" s="50"/>
      <c r="C145" s="51" t="s">
        <v>66</v>
      </c>
      <c r="D145" s="52">
        <f>D137-D146</f>
        <v>0</v>
      </c>
      <c r="E145" s="52">
        <f t="shared" ref="E145:O145" si="48">E137-E146</f>
        <v>0</v>
      </c>
      <c r="F145" s="52">
        <f t="shared" si="48"/>
        <v>0</v>
      </c>
      <c r="G145" s="52">
        <f t="shared" si="48"/>
        <v>0</v>
      </c>
      <c r="H145" s="52">
        <f t="shared" si="48"/>
        <v>0</v>
      </c>
      <c r="I145" s="52">
        <f t="shared" si="48"/>
        <v>0</v>
      </c>
      <c r="J145" s="52">
        <f t="shared" si="48"/>
        <v>0</v>
      </c>
      <c r="K145" s="52">
        <f t="shared" si="48"/>
        <v>0</v>
      </c>
      <c r="L145" s="52">
        <f t="shared" si="48"/>
        <v>0</v>
      </c>
      <c r="M145" s="52">
        <f t="shared" si="48"/>
        <v>0</v>
      </c>
      <c r="N145" s="52">
        <f t="shared" si="48"/>
        <v>0</v>
      </c>
      <c r="O145" s="52">
        <f t="shared" si="48"/>
        <v>0</v>
      </c>
      <c r="P145" s="34">
        <f t="shared" si="42"/>
        <v>0</v>
      </c>
    </row>
    <row r="146" spans="2:16" s="20" customFormat="1" x14ac:dyDescent="0.25">
      <c r="B146" s="40">
        <f>B147+B148+B150+B151</f>
        <v>11614</v>
      </c>
      <c r="C146" s="41" t="s">
        <v>43</v>
      </c>
      <c r="D146" s="42">
        <f>SUM(D147:D151)</f>
        <v>207266442</v>
      </c>
      <c r="E146" s="42">
        <f t="shared" ref="E146:O146" si="49">SUM(E147:E151)</f>
        <v>130635548.06</v>
      </c>
      <c r="F146" s="42">
        <f t="shared" si="49"/>
        <v>55720110</v>
      </c>
      <c r="G146" s="42">
        <f t="shared" si="49"/>
        <v>0</v>
      </c>
      <c r="H146" s="42">
        <f t="shared" si="49"/>
        <v>0</v>
      </c>
      <c r="I146" s="42">
        <f t="shared" si="49"/>
        <v>0</v>
      </c>
      <c r="J146" s="42">
        <f t="shared" si="49"/>
        <v>0</v>
      </c>
      <c r="K146" s="42">
        <f t="shared" si="49"/>
        <v>0</v>
      </c>
      <c r="L146" s="42">
        <f t="shared" si="49"/>
        <v>0</v>
      </c>
      <c r="M146" s="42">
        <f t="shared" si="49"/>
        <v>0</v>
      </c>
      <c r="N146" s="42">
        <f t="shared" si="49"/>
        <v>0</v>
      </c>
      <c r="O146" s="42">
        <f t="shared" si="49"/>
        <v>0</v>
      </c>
      <c r="P146" s="34">
        <f t="shared" si="42"/>
        <v>393622100.06</v>
      </c>
    </row>
    <row r="147" spans="2:16" ht="25.5" customHeight="1" x14ac:dyDescent="0.25">
      <c r="B147" s="19">
        <v>3122</v>
      </c>
      <c r="C147" s="2" t="s">
        <v>1</v>
      </c>
      <c r="D147" s="25">
        <f>D4+D117+D133+2100000</f>
        <v>123360000</v>
      </c>
      <c r="E147" s="25">
        <f>E133</f>
        <v>119257776.08</v>
      </c>
      <c r="F147" s="25">
        <f>F98</f>
        <v>31828962</v>
      </c>
      <c r="G147" s="25"/>
      <c r="H147" s="25"/>
      <c r="I147" s="25"/>
      <c r="J147" s="25"/>
      <c r="K147" s="25"/>
      <c r="L147" s="25"/>
      <c r="M147" s="25"/>
      <c r="N147" s="25"/>
      <c r="O147" s="25"/>
      <c r="P147" s="34">
        <f t="shared" si="42"/>
        <v>274446738.07999998</v>
      </c>
    </row>
    <row r="148" spans="2:16" x14ac:dyDescent="0.25">
      <c r="B148" s="21">
        <v>3142</v>
      </c>
      <c r="C148" s="2" t="s">
        <v>2</v>
      </c>
      <c r="D148" s="25">
        <f>D8+D12+D17+D21+D29+D33+D37+D45+D49+D53+D41+D57+D65+D69+D77+D73+D81+D85+D89+D103++D112+D25</f>
        <v>77936283</v>
      </c>
      <c r="E148" s="25">
        <f>E4+E77+E81+E85+E89+E107</f>
        <v>5649141</v>
      </c>
      <c r="F148" s="25">
        <f>F18+F113</f>
        <v>23891148</v>
      </c>
      <c r="G148" s="25"/>
      <c r="H148" s="25"/>
      <c r="I148" s="25"/>
      <c r="J148" s="25"/>
      <c r="K148" s="25"/>
      <c r="L148" s="25"/>
      <c r="M148" s="25"/>
      <c r="N148" s="25"/>
      <c r="O148" s="25"/>
      <c r="P148" s="34">
        <f t="shared" si="42"/>
        <v>107476572</v>
      </c>
    </row>
    <row r="149" spans="2:16" ht="24" x14ac:dyDescent="0.25">
      <c r="B149" s="21">
        <v>3143</v>
      </c>
      <c r="C149" s="13" t="s">
        <v>67</v>
      </c>
      <c r="D149" s="25"/>
      <c r="E149" s="25">
        <f>E126</f>
        <v>3500000</v>
      </c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34"/>
    </row>
    <row r="150" spans="2:16" ht="28.5" customHeight="1" x14ac:dyDescent="0.25">
      <c r="B150" s="21">
        <v>3110</v>
      </c>
      <c r="C150" s="13" t="s">
        <v>4</v>
      </c>
      <c r="D150" s="6">
        <f>4830159</f>
        <v>4830159</v>
      </c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34">
        <f t="shared" si="42"/>
        <v>4830159</v>
      </c>
    </row>
    <row r="151" spans="2:16" x14ac:dyDescent="0.25">
      <c r="B151" s="19">
        <v>2240</v>
      </c>
      <c r="C151" s="13" t="s">
        <v>3</v>
      </c>
      <c r="D151" s="25">
        <f>D132</f>
        <v>1140000</v>
      </c>
      <c r="E151" s="25">
        <f>E132</f>
        <v>2228630.98</v>
      </c>
      <c r="F151" s="25">
        <f t="shared" ref="F151:O151" si="50">F132</f>
        <v>0</v>
      </c>
      <c r="G151" s="25">
        <f t="shared" si="50"/>
        <v>0</v>
      </c>
      <c r="H151" s="25">
        <f t="shared" si="50"/>
        <v>0</v>
      </c>
      <c r="I151" s="25">
        <f t="shared" si="50"/>
        <v>0</v>
      </c>
      <c r="J151" s="25">
        <f t="shared" si="50"/>
        <v>0</v>
      </c>
      <c r="K151" s="25">
        <f t="shared" si="50"/>
        <v>0</v>
      </c>
      <c r="L151" s="25">
        <f t="shared" si="50"/>
        <v>0</v>
      </c>
      <c r="M151" s="25">
        <f t="shared" si="50"/>
        <v>0</v>
      </c>
      <c r="N151" s="25">
        <f t="shared" si="50"/>
        <v>0</v>
      </c>
      <c r="O151" s="25">
        <f t="shared" si="50"/>
        <v>0</v>
      </c>
      <c r="P151" s="34">
        <f t="shared" si="42"/>
        <v>3368630.98</v>
      </c>
    </row>
    <row r="152" spans="2:16" x14ac:dyDescent="0.25">
      <c r="B152" s="22"/>
      <c r="C152" s="37"/>
      <c r="D152" s="37"/>
      <c r="E152" s="37"/>
      <c r="P152" s="34">
        <f t="shared" si="42"/>
        <v>0</v>
      </c>
    </row>
    <row r="153" spans="2:16" s="20" customFormat="1" x14ac:dyDescent="0.25">
      <c r="B153" s="38"/>
      <c r="C153" s="38"/>
      <c r="D153" s="38"/>
      <c r="E153" s="38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46">
        <f t="shared" ref="P153:P155" si="51">SUM(D153:O153)</f>
        <v>0</v>
      </c>
    </row>
    <row r="154" spans="2:16" x14ac:dyDescent="0.25">
      <c r="P154" s="45">
        <f t="shared" si="51"/>
        <v>0</v>
      </c>
    </row>
    <row r="155" spans="2:16" x14ac:dyDescent="0.25">
      <c r="P155" s="45">
        <f t="shared" si="51"/>
        <v>0</v>
      </c>
    </row>
  </sheetData>
  <mergeCells count="3">
    <mergeCell ref="B8:B12"/>
    <mergeCell ref="B17:B73"/>
    <mergeCell ref="C132:C13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7"/>
  <sheetViews>
    <sheetView tabSelected="1" workbookViewId="0">
      <selection activeCell="E146" sqref="E146"/>
    </sheetView>
  </sheetViews>
  <sheetFormatPr defaultRowHeight="15" x14ac:dyDescent="0.25"/>
  <cols>
    <col min="1" max="1" width="0.85546875" customWidth="1"/>
    <col min="2" max="2" width="8.140625" style="1" customWidth="1"/>
    <col min="3" max="3" width="34.140625" customWidth="1"/>
    <col min="4" max="4" width="16" customWidth="1"/>
    <col min="5" max="5" width="16.28515625" customWidth="1"/>
    <col min="6" max="6" width="13.7109375" customWidth="1"/>
    <col min="16" max="16" width="16.7109375" style="44" customWidth="1"/>
  </cols>
  <sheetData>
    <row r="1" spans="2:16" ht="53.25" customHeight="1" x14ac:dyDescent="0.25">
      <c r="B1" s="19"/>
      <c r="C1" s="6" t="s">
        <v>54</v>
      </c>
      <c r="D1" s="2" t="s">
        <v>37</v>
      </c>
      <c r="E1" s="2" t="s">
        <v>36</v>
      </c>
      <c r="F1" s="2"/>
      <c r="G1" s="2"/>
      <c r="H1" s="2"/>
      <c r="I1" s="2"/>
      <c r="J1" s="2"/>
      <c r="K1" s="2"/>
      <c r="L1" s="2"/>
      <c r="M1" s="2"/>
      <c r="N1" s="2"/>
      <c r="O1" s="2"/>
      <c r="P1" s="44" t="s">
        <v>53</v>
      </c>
    </row>
    <row r="2" spans="2:16" x14ac:dyDescent="0.25">
      <c r="B2" s="19"/>
      <c r="C2" s="6"/>
      <c r="D2" s="2"/>
      <c r="E2" s="16" t="s">
        <v>35</v>
      </c>
      <c r="F2" s="16" t="s">
        <v>55</v>
      </c>
      <c r="G2" s="16" t="s">
        <v>56</v>
      </c>
      <c r="H2" s="16" t="s">
        <v>57</v>
      </c>
      <c r="I2" s="16" t="s">
        <v>58</v>
      </c>
      <c r="J2" s="16" t="s">
        <v>59</v>
      </c>
      <c r="K2" s="16" t="s">
        <v>60</v>
      </c>
      <c r="L2" s="16" t="s">
        <v>61</v>
      </c>
      <c r="M2" s="16" t="s">
        <v>62</v>
      </c>
      <c r="N2" s="16" t="s">
        <v>63</v>
      </c>
      <c r="O2" s="16" t="s">
        <v>64</v>
      </c>
    </row>
    <row r="3" spans="2:16" ht="30" x14ac:dyDescent="0.25">
      <c r="B3" s="15">
        <v>1517310</v>
      </c>
      <c r="C3" s="14" t="s">
        <v>0</v>
      </c>
      <c r="D3" s="17">
        <f>D4+D8+D12</f>
        <v>6800000</v>
      </c>
      <c r="E3" s="17">
        <f t="shared" ref="E3:O3" si="0">E4+E8+E12</f>
        <v>354747</v>
      </c>
      <c r="F3" s="24">
        <f t="shared" si="0"/>
        <v>0</v>
      </c>
      <c r="G3" s="24">
        <f t="shared" si="0"/>
        <v>0</v>
      </c>
      <c r="H3" s="24">
        <f t="shared" si="0"/>
        <v>0</v>
      </c>
      <c r="I3" s="24">
        <f t="shared" si="0"/>
        <v>0</v>
      </c>
      <c r="J3" s="24">
        <f t="shared" si="0"/>
        <v>0</v>
      </c>
      <c r="K3" s="24">
        <f t="shared" si="0"/>
        <v>0</v>
      </c>
      <c r="L3" s="24">
        <f t="shared" si="0"/>
        <v>0</v>
      </c>
      <c r="M3" s="24">
        <f t="shared" si="0"/>
        <v>0</v>
      </c>
      <c r="N3" s="24">
        <f t="shared" si="0"/>
        <v>0</v>
      </c>
      <c r="O3" s="24">
        <f t="shared" si="0"/>
        <v>0</v>
      </c>
      <c r="P3" s="45">
        <f>SUM(D3:O3)</f>
        <v>7154747</v>
      </c>
    </row>
    <row r="4" spans="2:16" ht="43.5" customHeight="1" x14ac:dyDescent="0.25">
      <c r="B4" s="19">
        <v>3122</v>
      </c>
      <c r="C4" s="2" t="s">
        <v>7</v>
      </c>
      <c r="D4" s="12">
        <f>SUM(D5:D7)</f>
        <v>200000</v>
      </c>
      <c r="E4" s="12">
        <v>354747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45">
        <f t="shared" ref="P4:P67" si="1">SUM(D4:O4)</f>
        <v>554747</v>
      </c>
    </row>
    <row r="5" spans="2:16" ht="16.5" customHeight="1" x14ac:dyDescent="0.25">
      <c r="B5" s="19"/>
      <c r="C5" s="28" t="s">
        <v>47</v>
      </c>
      <c r="D5" s="12">
        <v>200000</v>
      </c>
      <c r="E5" s="12">
        <v>354747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45">
        <f t="shared" si="1"/>
        <v>554747</v>
      </c>
    </row>
    <row r="6" spans="2:16" ht="17.25" customHeight="1" x14ac:dyDescent="0.25">
      <c r="B6" s="19"/>
      <c r="C6" s="28" t="s">
        <v>48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45">
        <f t="shared" si="1"/>
        <v>0</v>
      </c>
    </row>
    <row r="7" spans="2:16" ht="15.75" customHeight="1" x14ac:dyDescent="0.25">
      <c r="B7" s="19"/>
      <c r="C7" s="28" t="s">
        <v>49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45">
        <f t="shared" si="1"/>
        <v>0</v>
      </c>
    </row>
    <row r="8" spans="2:16" ht="42" customHeight="1" x14ac:dyDescent="0.25">
      <c r="B8" s="53">
        <v>3142</v>
      </c>
      <c r="C8" s="2" t="s">
        <v>6</v>
      </c>
      <c r="D8" s="12">
        <f>SUM(D9:D11)</f>
        <v>1600000</v>
      </c>
      <c r="E8" s="12">
        <f t="shared" ref="E8:O8" si="2">SUM(E9:E11)</f>
        <v>0</v>
      </c>
      <c r="F8" s="12">
        <f t="shared" si="2"/>
        <v>0</v>
      </c>
      <c r="G8" s="12">
        <f t="shared" si="2"/>
        <v>0</v>
      </c>
      <c r="H8" s="12">
        <f t="shared" si="2"/>
        <v>0</v>
      </c>
      <c r="I8" s="12">
        <f t="shared" si="2"/>
        <v>0</v>
      </c>
      <c r="J8" s="12">
        <f t="shared" si="2"/>
        <v>0</v>
      </c>
      <c r="K8" s="12">
        <f t="shared" si="2"/>
        <v>0</v>
      </c>
      <c r="L8" s="12">
        <f t="shared" si="2"/>
        <v>0</v>
      </c>
      <c r="M8" s="12">
        <f t="shared" si="2"/>
        <v>0</v>
      </c>
      <c r="N8" s="12">
        <f t="shared" si="2"/>
        <v>0</v>
      </c>
      <c r="O8" s="12">
        <f t="shared" si="2"/>
        <v>0</v>
      </c>
      <c r="P8" s="45">
        <f t="shared" si="1"/>
        <v>1600000</v>
      </c>
    </row>
    <row r="9" spans="2:16" ht="18" customHeight="1" x14ac:dyDescent="0.25">
      <c r="B9" s="53"/>
      <c r="C9" s="28" t="s">
        <v>47</v>
      </c>
      <c r="D9" s="12">
        <v>1600000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45">
        <f t="shared" si="1"/>
        <v>1600000</v>
      </c>
    </row>
    <row r="10" spans="2:16" ht="16.5" customHeight="1" x14ac:dyDescent="0.25">
      <c r="B10" s="53"/>
      <c r="C10" s="28" t="s">
        <v>48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45">
        <f t="shared" si="1"/>
        <v>0</v>
      </c>
    </row>
    <row r="11" spans="2:16" ht="15.75" customHeight="1" x14ac:dyDescent="0.25">
      <c r="B11" s="53"/>
      <c r="C11" s="28" t="s">
        <v>49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45">
        <f t="shared" si="1"/>
        <v>0</v>
      </c>
    </row>
    <row r="12" spans="2:16" ht="36.75" x14ac:dyDescent="0.25">
      <c r="B12" s="53"/>
      <c r="C12" s="2" t="s">
        <v>5</v>
      </c>
      <c r="D12" s="12">
        <f>SUM(D13:D15)</f>
        <v>5000000</v>
      </c>
      <c r="E12" s="12">
        <f t="shared" ref="E12:O12" si="3">SUM(E13:E15)</f>
        <v>0</v>
      </c>
      <c r="F12" s="12">
        <f t="shared" si="3"/>
        <v>0</v>
      </c>
      <c r="G12" s="12">
        <f t="shared" si="3"/>
        <v>0</v>
      </c>
      <c r="H12" s="12">
        <f t="shared" si="3"/>
        <v>0</v>
      </c>
      <c r="I12" s="12">
        <f t="shared" si="3"/>
        <v>0</v>
      </c>
      <c r="J12" s="12">
        <f t="shared" si="3"/>
        <v>0</v>
      </c>
      <c r="K12" s="12">
        <f t="shared" si="3"/>
        <v>0</v>
      </c>
      <c r="L12" s="12">
        <f t="shared" si="3"/>
        <v>0</v>
      </c>
      <c r="M12" s="12">
        <f t="shared" si="3"/>
        <v>0</v>
      </c>
      <c r="N12" s="12">
        <f t="shared" si="3"/>
        <v>0</v>
      </c>
      <c r="O12" s="12">
        <f t="shared" si="3"/>
        <v>0</v>
      </c>
      <c r="P12" s="45">
        <f t="shared" si="1"/>
        <v>5000000</v>
      </c>
    </row>
    <row r="13" spans="2:16" x14ac:dyDescent="0.25">
      <c r="B13" s="19"/>
      <c r="C13" s="28" t="s">
        <v>47</v>
      </c>
      <c r="D13" s="27">
        <v>5000000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45">
        <f t="shared" si="1"/>
        <v>5000000</v>
      </c>
    </row>
    <row r="14" spans="2:16" x14ac:dyDescent="0.25">
      <c r="B14" s="19"/>
      <c r="C14" s="28" t="s">
        <v>48</v>
      </c>
      <c r="D14" s="27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45">
        <f t="shared" si="1"/>
        <v>0</v>
      </c>
    </row>
    <row r="15" spans="2:16" x14ac:dyDescent="0.25">
      <c r="B15" s="19"/>
      <c r="C15" s="28" t="s">
        <v>49</v>
      </c>
      <c r="D15" s="27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45">
        <f t="shared" si="1"/>
        <v>0</v>
      </c>
    </row>
    <row r="16" spans="2:16" ht="30" x14ac:dyDescent="0.25">
      <c r="B16" s="7">
        <v>1517321</v>
      </c>
      <c r="C16" s="14" t="s">
        <v>8</v>
      </c>
      <c r="D16" s="17">
        <f>D17+D21+D25+D29+D33+D37+D41+D45+D49+D53+D57+D61+D65+D69+D77+D85+D73+D81</f>
        <v>60340394</v>
      </c>
      <c r="E16" s="17">
        <f t="shared" ref="E16:O16" si="4">E17+E21+E25+E29+E33+E37+E41+E45+E49+E53+E57+E61+E65+E69+E77+E85+E73+E81</f>
        <v>4294394</v>
      </c>
      <c r="F16" s="24">
        <f t="shared" si="4"/>
        <v>0</v>
      </c>
      <c r="G16" s="24">
        <f t="shared" si="4"/>
        <v>0</v>
      </c>
      <c r="H16" s="24">
        <f t="shared" si="4"/>
        <v>0</v>
      </c>
      <c r="I16" s="24">
        <f t="shared" si="4"/>
        <v>0</v>
      </c>
      <c r="J16" s="24">
        <f t="shared" si="4"/>
        <v>0</v>
      </c>
      <c r="K16" s="24">
        <f t="shared" si="4"/>
        <v>0</v>
      </c>
      <c r="L16" s="24">
        <f t="shared" si="4"/>
        <v>0</v>
      </c>
      <c r="M16" s="24">
        <f t="shared" si="4"/>
        <v>0</v>
      </c>
      <c r="N16" s="24">
        <f t="shared" si="4"/>
        <v>0</v>
      </c>
      <c r="O16" s="24">
        <f t="shared" si="4"/>
        <v>0</v>
      </c>
      <c r="P16" s="45">
        <f t="shared" si="1"/>
        <v>64634788</v>
      </c>
    </row>
    <row r="17" spans="2:16" ht="36.75" customHeight="1" x14ac:dyDescent="0.25">
      <c r="B17" s="53">
        <v>3142</v>
      </c>
      <c r="C17" s="2" t="s">
        <v>9</v>
      </c>
      <c r="D17" s="12">
        <f>SUM(D18:D20)</f>
        <v>18178102</v>
      </c>
      <c r="E17" s="12">
        <f t="shared" ref="E17:O17" si="5">SUM(E18:E20)</f>
        <v>0</v>
      </c>
      <c r="F17" s="12">
        <f t="shared" si="5"/>
        <v>0</v>
      </c>
      <c r="G17" s="12">
        <f t="shared" si="5"/>
        <v>0</v>
      </c>
      <c r="H17" s="12">
        <f t="shared" si="5"/>
        <v>0</v>
      </c>
      <c r="I17" s="12">
        <f t="shared" si="5"/>
        <v>0</v>
      </c>
      <c r="J17" s="12">
        <f t="shared" si="5"/>
        <v>0</v>
      </c>
      <c r="K17" s="12">
        <f t="shared" si="5"/>
        <v>0</v>
      </c>
      <c r="L17" s="12">
        <f t="shared" si="5"/>
        <v>0</v>
      </c>
      <c r="M17" s="12">
        <f t="shared" si="5"/>
        <v>0</v>
      </c>
      <c r="N17" s="12">
        <f t="shared" si="5"/>
        <v>0</v>
      </c>
      <c r="O17" s="12">
        <f t="shared" si="5"/>
        <v>0</v>
      </c>
      <c r="P17" s="45">
        <f t="shared" si="1"/>
        <v>18178102</v>
      </c>
    </row>
    <row r="18" spans="2:16" ht="21" customHeight="1" x14ac:dyDescent="0.25">
      <c r="B18" s="53"/>
      <c r="C18" s="28" t="s">
        <v>47</v>
      </c>
      <c r="D18" s="11">
        <v>18178102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45">
        <f t="shared" si="1"/>
        <v>18178102</v>
      </c>
    </row>
    <row r="19" spans="2:16" ht="18" customHeight="1" x14ac:dyDescent="0.25">
      <c r="B19" s="53"/>
      <c r="C19" s="28" t="s">
        <v>48</v>
      </c>
      <c r="D19" s="11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45">
        <f t="shared" si="1"/>
        <v>0</v>
      </c>
    </row>
    <row r="20" spans="2:16" ht="16.5" customHeight="1" x14ac:dyDescent="0.25">
      <c r="B20" s="53"/>
      <c r="C20" s="28" t="s">
        <v>49</v>
      </c>
      <c r="D20" s="11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45">
        <f t="shared" si="1"/>
        <v>0</v>
      </c>
    </row>
    <row r="21" spans="2:16" ht="49.5" customHeight="1" x14ac:dyDescent="0.25">
      <c r="B21" s="53"/>
      <c r="C21" s="2" t="s">
        <v>10</v>
      </c>
      <c r="D21" s="12">
        <f>SUM(D22:D24)</f>
        <v>13633645</v>
      </c>
      <c r="E21" s="12">
        <f t="shared" ref="E21:N21" si="6">SUM(E22:E24)</f>
        <v>0</v>
      </c>
      <c r="F21" s="12">
        <f t="shared" si="6"/>
        <v>0</v>
      </c>
      <c r="G21" s="12">
        <f t="shared" si="6"/>
        <v>0</v>
      </c>
      <c r="H21" s="12">
        <f t="shared" si="6"/>
        <v>0</v>
      </c>
      <c r="I21" s="12">
        <f t="shared" si="6"/>
        <v>0</v>
      </c>
      <c r="J21" s="12">
        <f t="shared" si="6"/>
        <v>0</v>
      </c>
      <c r="K21" s="12">
        <f t="shared" si="6"/>
        <v>0</v>
      </c>
      <c r="L21" s="12">
        <f t="shared" si="6"/>
        <v>0</v>
      </c>
      <c r="M21" s="12">
        <f t="shared" si="6"/>
        <v>0</v>
      </c>
      <c r="N21" s="12">
        <f t="shared" si="6"/>
        <v>0</v>
      </c>
      <c r="O21" s="12">
        <f>SUM(O22:O24)</f>
        <v>0</v>
      </c>
      <c r="P21" s="45">
        <f t="shared" si="1"/>
        <v>13633645</v>
      </c>
    </row>
    <row r="22" spans="2:16" x14ac:dyDescent="0.25">
      <c r="B22" s="53"/>
      <c r="C22" s="28" t="s">
        <v>47</v>
      </c>
      <c r="D22" s="12">
        <v>13633645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45">
        <f t="shared" si="1"/>
        <v>13633645</v>
      </c>
    </row>
    <row r="23" spans="2:16" x14ac:dyDescent="0.25">
      <c r="B23" s="53"/>
      <c r="C23" s="28" t="s">
        <v>48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45">
        <f t="shared" si="1"/>
        <v>0</v>
      </c>
    </row>
    <row r="24" spans="2:16" x14ac:dyDescent="0.25">
      <c r="B24" s="53"/>
      <c r="C24" s="28" t="s">
        <v>49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45">
        <f t="shared" si="1"/>
        <v>0</v>
      </c>
    </row>
    <row r="25" spans="2:16" ht="48" x14ac:dyDescent="0.25">
      <c r="B25" s="53"/>
      <c r="C25" s="3" t="s">
        <v>11</v>
      </c>
      <c r="D25" s="12">
        <f>SUM(D26:D28)</f>
        <v>5800000</v>
      </c>
      <c r="E25" s="12">
        <f t="shared" ref="E25:O25" si="7">SUM(E26:E28)</f>
        <v>0</v>
      </c>
      <c r="F25" s="12">
        <f t="shared" si="7"/>
        <v>0</v>
      </c>
      <c r="G25" s="12">
        <f t="shared" si="7"/>
        <v>0</v>
      </c>
      <c r="H25" s="12">
        <f t="shared" si="7"/>
        <v>0</v>
      </c>
      <c r="I25" s="12">
        <f t="shared" si="7"/>
        <v>0</v>
      </c>
      <c r="J25" s="12">
        <f t="shared" si="7"/>
        <v>0</v>
      </c>
      <c r="K25" s="12">
        <f t="shared" si="7"/>
        <v>0</v>
      </c>
      <c r="L25" s="12">
        <f t="shared" si="7"/>
        <v>0</v>
      </c>
      <c r="M25" s="12">
        <f t="shared" si="7"/>
        <v>0</v>
      </c>
      <c r="N25" s="12">
        <f t="shared" si="7"/>
        <v>0</v>
      </c>
      <c r="O25" s="12">
        <f t="shared" si="7"/>
        <v>0</v>
      </c>
      <c r="P25" s="45">
        <f t="shared" si="1"/>
        <v>5800000</v>
      </c>
    </row>
    <row r="26" spans="2:16" x14ac:dyDescent="0.25">
      <c r="B26" s="53"/>
      <c r="C26" s="28" t="s">
        <v>47</v>
      </c>
      <c r="D26" s="11">
        <v>5800000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45">
        <f t="shared" si="1"/>
        <v>5800000</v>
      </c>
    </row>
    <row r="27" spans="2:16" x14ac:dyDescent="0.25">
      <c r="B27" s="53"/>
      <c r="C27" s="28" t="s">
        <v>48</v>
      </c>
      <c r="D27" s="11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45">
        <f t="shared" si="1"/>
        <v>0</v>
      </c>
    </row>
    <row r="28" spans="2:16" x14ac:dyDescent="0.25">
      <c r="B28" s="53"/>
      <c r="C28" s="28" t="s">
        <v>49</v>
      </c>
      <c r="D28" s="11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45">
        <f t="shared" si="1"/>
        <v>0</v>
      </c>
    </row>
    <row r="29" spans="2:16" ht="48" x14ac:dyDescent="0.25">
      <c r="B29" s="53"/>
      <c r="C29" s="3" t="s">
        <v>12</v>
      </c>
      <c r="D29" s="12">
        <f>SUM(D30:D32)</f>
        <v>1022910</v>
      </c>
      <c r="E29" s="12">
        <f t="shared" ref="E29:O29" si="8">SUM(E30:E32)</f>
        <v>0</v>
      </c>
      <c r="F29" s="12">
        <f t="shared" si="8"/>
        <v>0</v>
      </c>
      <c r="G29" s="12">
        <f t="shared" si="8"/>
        <v>0</v>
      </c>
      <c r="H29" s="12">
        <f t="shared" si="8"/>
        <v>0</v>
      </c>
      <c r="I29" s="12">
        <f t="shared" si="8"/>
        <v>0</v>
      </c>
      <c r="J29" s="12">
        <f t="shared" si="8"/>
        <v>0</v>
      </c>
      <c r="K29" s="12">
        <f t="shared" si="8"/>
        <v>0</v>
      </c>
      <c r="L29" s="12">
        <f t="shared" si="8"/>
        <v>0</v>
      </c>
      <c r="M29" s="12">
        <f t="shared" si="8"/>
        <v>0</v>
      </c>
      <c r="N29" s="12">
        <f t="shared" si="8"/>
        <v>0</v>
      </c>
      <c r="O29" s="12">
        <f t="shared" si="8"/>
        <v>0</v>
      </c>
      <c r="P29" s="45">
        <f t="shared" si="1"/>
        <v>1022910</v>
      </c>
    </row>
    <row r="30" spans="2:16" x14ac:dyDescent="0.25">
      <c r="B30" s="53"/>
      <c r="C30" s="28" t="s">
        <v>47</v>
      </c>
      <c r="D30" s="11">
        <v>1022910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45">
        <f t="shared" si="1"/>
        <v>1022910</v>
      </c>
    </row>
    <row r="31" spans="2:16" x14ac:dyDescent="0.25">
      <c r="B31" s="53"/>
      <c r="C31" s="28" t="s">
        <v>48</v>
      </c>
      <c r="D31" s="11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45">
        <f t="shared" si="1"/>
        <v>0</v>
      </c>
    </row>
    <row r="32" spans="2:16" x14ac:dyDescent="0.25">
      <c r="B32" s="53"/>
      <c r="C32" s="28" t="s">
        <v>49</v>
      </c>
      <c r="D32" s="11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45">
        <f t="shared" si="1"/>
        <v>0</v>
      </c>
    </row>
    <row r="33" spans="2:16" ht="59.25" customHeight="1" x14ac:dyDescent="0.25">
      <c r="B33" s="53"/>
      <c r="C33" s="3" t="s">
        <v>22</v>
      </c>
      <c r="D33" s="12">
        <f>SUM(D34:D36)</f>
        <v>11622939</v>
      </c>
      <c r="E33" s="12">
        <f t="shared" ref="E33:O33" si="9">SUM(E34:E36)</f>
        <v>0</v>
      </c>
      <c r="F33" s="12">
        <f t="shared" si="9"/>
        <v>0</v>
      </c>
      <c r="G33" s="12">
        <f t="shared" si="9"/>
        <v>0</v>
      </c>
      <c r="H33" s="12">
        <f t="shared" si="9"/>
        <v>0</v>
      </c>
      <c r="I33" s="12">
        <f t="shared" si="9"/>
        <v>0</v>
      </c>
      <c r="J33" s="12">
        <f t="shared" si="9"/>
        <v>0</v>
      </c>
      <c r="K33" s="12">
        <f t="shared" si="9"/>
        <v>0</v>
      </c>
      <c r="L33" s="12">
        <f t="shared" si="9"/>
        <v>0</v>
      </c>
      <c r="M33" s="12">
        <f t="shared" si="9"/>
        <v>0</v>
      </c>
      <c r="N33" s="12">
        <f t="shared" si="9"/>
        <v>0</v>
      </c>
      <c r="O33" s="12">
        <f t="shared" si="9"/>
        <v>0</v>
      </c>
      <c r="P33" s="45">
        <f t="shared" si="1"/>
        <v>11622939</v>
      </c>
    </row>
    <row r="34" spans="2:16" ht="19.5" customHeight="1" x14ac:dyDescent="0.25">
      <c r="B34" s="53"/>
      <c r="C34" s="28" t="s">
        <v>47</v>
      </c>
      <c r="D34" s="11">
        <v>11622939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45">
        <f t="shared" si="1"/>
        <v>11622939</v>
      </c>
    </row>
    <row r="35" spans="2:16" ht="18.75" customHeight="1" x14ac:dyDescent="0.25">
      <c r="B35" s="53"/>
      <c r="C35" s="28" t="s">
        <v>48</v>
      </c>
      <c r="D35" s="11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45">
        <f t="shared" si="1"/>
        <v>0</v>
      </c>
    </row>
    <row r="36" spans="2:16" ht="20.25" customHeight="1" x14ac:dyDescent="0.25">
      <c r="B36" s="53"/>
      <c r="C36" s="28" t="s">
        <v>49</v>
      </c>
      <c r="D36" s="11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45">
        <f t="shared" si="1"/>
        <v>0</v>
      </c>
    </row>
    <row r="37" spans="2:16" ht="60" x14ac:dyDescent="0.25">
      <c r="B37" s="53"/>
      <c r="C37" s="3" t="s">
        <v>13</v>
      </c>
      <c r="D37" s="12">
        <f>SUM(D38:D40)</f>
        <v>8000000</v>
      </c>
      <c r="E37" s="12">
        <f t="shared" ref="E37:O37" si="10">SUM(E38:E40)</f>
        <v>0</v>
      </c>
      <c r="F37" s="12">
        <f t="shared" si="10"/>
        <v>0</v>
      </c>
      <c r="G37" s="12">
        <f t="shared" si="10"/>
        <v>0</v>
      </c>
      <c r="H37" s="12">
        <f t="shared" si="10"/>
        <v>0</v>
      </c>
      <c r="I37" s="12">
        <f t="shared" si="10"/>
        <v>0</v>
      </c>
      <c r="J37" s="12">
        <f t="shared" si="10"/>
        <v>0</v>
      </c>
      <c r="K37" s="12">
        <f t="shared" si="10"/>
        <v>0</v>
      </c>
      <c r="L37" s="12">
        <f t="shared" si="10"/>
        <v>0</v>
      </c>
      <c r="M37" s="12">
        <f t="shared" si="10"/>
        <v>0</v>
      </c>
      <c r="N37" s="12">
        <f t="shared" si="10"/>
        <v>0</v>
      </c>
      <c r="O37" s="12">
        <f t="shared" si="10"/>
        <v>0</v>
      </c>
      <c r="P37" s="45">
        <f t="shared" si="1"/>
        <v>8000000</v>
      </c>
    </row>
    <row r="38" spans="2:16" x14ac:dyDescent="0.25">
      <c r="B38" s="53"/>
      <c r="C38" s="28" t="s">
        <v>47</v>
      </c>
      <c r="D38" s="11">
        <v>8000000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45">
        <f t="shared" si="1"/>
        <v>8000000</v>
      </c>
    </row>
    <row r="39" spans="2:16" x14ac:dyDescent="0.25">
      <c r="B39" s="53"/>
      <c r="C39" s="28" t="s">
        <v>48</v>
      </c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45">
        <f t="shared" si="1"/>
        <v>0</v>
      </c>
    </row>
    <row r="40" spans="2:16" x14ac:dyDescent="0.25">
      <c r="B40" s="53"/>
      <c r="C40" s="28" t="s">
        <v>49</v>
      </c>
      <c r="D40" s="11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45">
        <f t="shared" si="1"/>
        <v>0</v>
      </c>
    </row>
    <row r="41" spans="2:16" ht="63" customHeight="1" x14ac:dyDescent="0.25">
      <c r="B41" s="53"/>
      <c r="C41" s="4" t="s">
        <v>14</v>
      </c>
      <c r="D41" s="12">
        <f>SUM(D42:D44)</f>
        <v>477000</v>
      </c>
      <c r="E41" s="12">
        <f t="shared" ref="E41:O41" si="11">SUM(E42:E44)</f>
        <v>0</v>
      </c>
      <c r="F41" s="12">
        <f t="shared" si="11"/>
        <v>0</v>
      </c>
      <c r="G41" s="12">
        <f t="shared" si="11"/>
        <v>0</v>
      </c>
      <c r="H41" s="12">
        <f t="shared" si="11"/>
        <v>0</v>
      </c>
      <c r="I41" s="12">
        <f t="shared" si="11"/>
        <v>0</v>
      </c>
      <c r="J41" s="12">
        <f t="shared" si="11"/>
        <v>0</v>
      </c>
      <c r="K41" s="12">
        <f t="shared" si="11"/>
        <v>0</v>
      </c>
      <c r="L41" s="12">
        <f t="shared" si="11"/>
        <v>0</v>
      </c>
      <c r="M41" s="12">
        <f t="shared" si="11"/>
        <v>0</v>
      </c>
      <c r="N41" s="12">
        <f t="shared" si="11"/>
        <v>0</v>
      </c>
      <c r="O41" s="12">
        <f t="shared" si="11"/>
        <v>0</v>
      </c>
      <c r="P41" s="45">
        <f t="shared" si="1"/>
        <v>477000</v>
      </c>
    </row>
    <row r="42" spans="2:16" x14ac:dyDescent="0.25">
      <c r="B42" s="53"/>
      <c r="C42" s="28" t="s">
        <v>47</v>
      </c>
      <c r="D42" s="11">
        <v>477000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45">
        <f t="shared" si="1"/>
        <v>477000</v>
      </c>
    </row>
    <row r="43" spans="2:16" x14ac:dyDescent="0.25">
      <c r="B43" s="53"/>
      <c r="C43" s="28" t="s">
        <v>48</v>
      </c>
      <c r="D43" s="11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45">
        <f t="shared" si="1"/>
        <v>0</v>
      </c>
    </row>
    <row r="44" spans="2:16" x14ac:dyDescent="0.25">
      <c r="B44" s="53"/>
      <c r="C44" s="28" t="s">
        <v>49</v>
      </c>
      <c r="D44" s="11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45">
        <f t="shared" si="1"/>
        <v>0</v>
      </c>
    </row>
    <row r="45" spans="2:16" ht="36" x14ac:dyDescent="0.25">
      <c r="B45" s="53"/>
      <c r="C45" s="3" t="s">
        <v>15</v>
      </c>
      <c r="D45" s="12">
        <f>SUM(D46:D48)</f>
        <v>105798</v>
      </c>
      <c r="E45" s="12">
        <f t="shared" ref="E45:O45" si="12">SUM(E46:E48)</f>
        <v>0</v>
      </c>
      <c r="F45" s="12">
        <f t="shared" si="12"/>
        <v>0</v>
      </c>
      <c r="G45" s="12">
        <f t="shared" si="12"/>
        <v>0</v>
      </c>
      <c r="H45" s="12">
        <f t="shared" si="12"/>
        <v>0</v>
      </c>
      <c r="I45" s="12">
        <f t="shared" si="12"/>
        <v>0</v>
      </c>
      <c r="J45" s="12">
        <f t="shared" si="12"/>
        <v>0</v>
      </c>
      <c r="K45" s="12">
        <f t="shared" si="12"/>
        <v>0</v>
      </c>
      <c r="L45" s="12">
        <f t="shared" si="12"/>
        <v>0</v>
      </c>
      <c r="M45" s="12">
        <f t="shared" si="12"/>
        <v>0</v>
      </c>
      <c r="N45" s="12">
        <f t="shared" si="12"/>
        <v>0</v>
      </c>
      <c r="O45" s="12">
        <f t="shared" si="12"/>
        <v>0</v>
      </c>
      <c r="P45" s="45">
        <f t="shared" si="1"/>
        <v>105798</v>
      </c>
    </row>
    <row r="46" spans="2:16" x14ac:dyDescent="0.25">
      <c r="B46" s="53"/>
      <c r="C46" s="28" t="s">
        <v>47</v>
      </c>
      <c r="D46" s="11">
        <v>105798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45">
        <f t="shared" si="1"/>
        <v>105798</v>
      </c>
    </row>
    <row r="47" spans="2:16" x14ac:dyDescent="0.25">
      <c r="B47" s="53"/>
      <c r="C47" s="28" t="s">
        <v>48</v>
      </c>
      <c r="D47" s="11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45">
        <f t="shared" si="1"/>
        <v>0</v>
      </c>
    </row>
    <row r="48" spans="2:16" x14ac:dyDescent="0.25">
      <c r="B48" s="53"/>
      <c r="C48" s="28" t="s">
        <v>49</v>
      </c>
      <c r="D48" s="11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45">
        <f t="shared" si="1"/>
        <v>0</v>
      </c>
    </row>
    <row r="49" spans="2:16" ht="48.75" x14ac:dyDescent="0.25">
      <c r="B49" s="53"/>
      <c r="C49" s="2" t="s">
        <v>16</v>
      </c>
      <c r="D49" s="12">
        <f>SUM(D50:D52)</f>
        <v>300000</v>
      </c>
      <c r="E49" s="12">
        <f t="shared" ref="E49:O49" si="13">SUM(E50:E52)</f>
        <v>0</v>
      </c>
      <c r="F49" s="12">
        <f t="shared" si="13"/>
        <v>0</v>
      </c>
      <c r="G49" s="12">
        <f t="shared" si="13"/>
        <v>0</v>
      </c>
      <c r="H49" s="12">
        <f t="shared" si="13"/>
        <v>0</v>
      </c>
      <c r="I49" s="12">
        <f t="shared" si="13"/>
        <v>0</v>
      </c>
      <c r="J49" s="12">
        <f t="shared" si="13"/>
        <v>0</v>
      </c>
      <c r="K49" s="12">
        <f t="shared" si="13"/>
        <v>0</v>
      </c>
      <c r="L49" s="12">
        <f t="shared" si="13"/>
        <v>0</v>
      </c>
      <c r="M49" s="12">
        <f t="shared" si="13"/>
        <v>0</v>
      </c>
      <c r="N49" s="12">
        <f t="shared" si="13"/>
        <v>0</v>
      </c>
      <c r="O49" s="12">
        <f t="shared" si="13"/>
        <v>0</v>
      </c>
      <c r="P49" s="45">
        <f t="shared" si="1"/>
        <v>300000</v>
      </c>
    </row>
    <row r="50" spans="2:16" x14ac:dyDescent="0.25">
      <c r="B50" s="53"/>
      <c r="C50" s="28" t="s">
        <v>47</v>
      </c>
      <c r="D50" s="11">
        <v>300000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45">
        <f t="shared" si="1"/>
        <v>300000</v>
      </c>
    </row>
    <row r="51" spans="2:16" x14ac:dyDescent="0.25">
      <c r="B51" s="53"/>
      <c r="C51" s="28" t="s">
        <v>48</v>
      </c>
      <c r="D51" s="11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45">
        <f t="shared" si="1"/>
        <v>0</v>
      </c>
    </row>
    <row r="52" spans="2:16" x14ac:dyDescent="0.25">
      <c r="B52" s="53"/>
      <c r="C52" s="28" t="s">
        <v>49</v>
      </c>
      <c r="D52" s="11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45">
        <f t="shared" si="1"/>
        <v>0</v>
      </c>
    </row>
    <row r="53" spans="2:16" ht="61.5" customHeight="1" x14ac:dyDescent="0.25">
      <c r="B53" s="53"/>
      <c r="C53" s="2" t="s">
        <v>17</v>
      </c>
      <c r="D53" s="12">
        <f>SUM(D54:D56)</f>
        <v>200000</v>
      </c>
      <c r="E53" s="12">
        <f t="shared" ref="E53:O53" si="14">SUM(E54:E56)</f>
        <v>0</v>
      </c>
      <c r="F53" s="12">
        <f t="shared" si="14"/>
        <v>0</v>
      </c>
      <c r="G53" s="12">
        <f t="shared" si="14"/>
        <v>0</v>
      </c>
      <c r="H53" s="12">
        <f t="shared" si="14"/>
        <v>0</v>
      </c>
      <c r="I53" s="12">
        <f t="shared" si="14"/>
        <v>0</v>
      </c>
      <c r="J53" s="12">
        <f t="shared" si="14"/>
        <v>0</v>
      </c>
      <c r="K53" s="12">
        <f t="shared" si="14"/>
        <v>0</v>
      </c>
      <c r="L53" s="12">
        <f t="shared" si="14"/>
        <v>0</v>
      </c>
      <c r="M53" s="12">
        <f t="shared" si="14"/>
        <v>0</v>
      </c>
      <c r="N53" s="12">
        <f t="shared" si="14"/>
        <v>0</v>
      </c>
      <c r="O53" s="12">
        <f t="shared" si="14"/>
        <v>0</v>
      </c>
      <c r="P53" s="45">
        <f t="shared" si="1"/>
        <v>200000</v>
      </c>
    </row>
    <row r="54" spans="2:16" x14ac:dyDescent="0.25">
      <c r="B54" s="53"/>
      <c r="C54" s="28" t="s">
        <v>47</v>
      </c>
      <c r="D54" s="11">
        <v>200000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45">
        <f t="shared" si="1"/>
        <v>200000</v>
      </c>
    </row>
    <row r="55" spans="2:16" x14ac:dyDescent="0.25">
      <c r="B55" s="53"/>
      <c r="C55" s="28" t="s">
        <v>48</v>
      </c>
      <c r="D55" s="11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45">
        <f t="shared" si="1"/>
        <v>0</v>
      </c>
    </row>
    <row r="56" spans="2:16" x14ac:dyDescent="0.25">
      <c r="B56" s="53"/>
      <c r="C56" s="28" t="s">
        <v>49</v>
      </c>
      <c r="D56" s="11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45">
        <f t="shared" si="1"/>
        <v>0</v>
      </c>
    </row>
    <row r="57" spans="2:16" ht="48.75" customHeight="1" x14ac:dyDescent="0.25">
      <c r="B57" s="53"/>
      <c r="C57" s="2" t="s">
        <v>18</v>
      </c>
      <c r="D57" s="12">
        <f>SUM(D58:D60)</f>
        <v>300000</v>
      </c>
      <c r="E57" s="12">
        <f t="shared" ref="E57:O57" si="15">SUM(E58:E60)</f>
        <v>0</v>
      </c>
      <c r="F57" s="12">
        <f t="shared" si="15"/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 t="shared" si="15"/>
        <v>0</v>
      </c>
      <c r="K57" s="12">
        <f t="shared" si="15"/>
        <v>0</v>
      </c>
      <c r="L57" s="12">
        <f t="shared" si="15"/>
        <v>0</v>
      </c>
      <c r="M57" s="12">
        <f t="shared" si="15"/>
        <v>0</v>
      </c>
      <c r="N57" s="12">
        <f t="shared" si="15"/>
        <v>0</v>
      </c>
      <c r="O57" s="12">
        <f t="shared" si="15"/>
        <v>0</v>
      </c>
      <c r="P57" s="45">
        <f t="shared" si="1"/>
        <v>300000</v>
      </c>
    </row>
    <row r="58" spans="2:16" x14ac:dyDescent="0.25">
      <c r="B58" s="53"/>
      <c r="C58" s="28" t="s">
        <v>47</v>
      </c>
      <c r="D58" s="11">
        <v>300000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45">
        <f t="shared" si="1"/>
        <v>300000</v>
      </c>
    </row>
    <row r="59" spans="2:16" x14ac:dyDescent="0.25">
      <c r="B59" s="53"/>
      <c r="C59" s="28" t="s">
        <v>48</v>
      </c>
      <c r="D59" s="11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45">
        <f t="shared" si="1"/>
        <v>0</v>
      </c>
    </row>
    <row r="60" spans="2:16" x14ac:dyDescent="0.25">
      <c r="B60" s="53"/>
      <c r="C60" s="28" t="s">
        <v>49</v>
      </c>
      <c r="D60" s="11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45">
        <f t="shared" si="1"/>
        <v>0</v>
      </c>
    </row>
    <row r="61" spans="2:16" ht="60" customHeight="1" x14ac:dyDescent="0.25">
      <c r="B61" s="53"/>
      <c r="C61" s="2" t="s">
        <v>19</v>
      </c>
      <c r="D61" s="12">
        <f>SUM(D62:D64)</f>
        <v>200000</v>
      </c>
      <c r="E61" s="12">
        <f t="shared" ref="E61:O61" si="16">SUM(E62:E64)</f>
        <v>0</v>
      </c>
      <c r="F61" s="12">
        <f t="shared" si="16"/>
        <v>0</v>
      </c>
      <c r="G61" s="12">
        <f t="shared" si="16"/>
        <v>0</v>
      </c>
      <c r="H61" s="12">
        <f t="shared" si="16"/>
        <v>0</v>
      </c>
      <c r="I61" s="12">
        <f t="shared" si="16"/>
        <v>0</v>
      </c>
      <c r="J61" s="12">
        <f t="shared" si="16"/>
        <v>0</v>
      </c>
      <c r="K61" s="12">
        <f t="shared" si="16"/>
        <v>0</v>
      </c>
      <c r="L61" s="12">
        <f t="shared" si="16"/>
        <v>0</v>
      </c>
      <c r="M61" s="12">
        <f t="shared" si="16"/>
        <v>0</v>
      </c>
      <c r="N61" s="12">
        <f t="shared" si="16"/>
        <v>0</v>
      </c>
      <c r="O61" s="12">
        <f t="shared" si="16"/>
        <v>0</v>
      </c>
      <c r="P61" s="45">
        <f t="shared" si="1"/>
        <v>200000</v>
      </c>
    </row>
    <row r="62" spans="2:16" x14ac:dyDescent="0.25">
      <c r="B62" s="53"/>
      <c r="C62" s="28" t="s">
        <v>47</v>
      </c>
      <c r="D62" s="11">
        <v>200000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45">
        <f t="shared" si="1"/>
        <v>200000</v>
      </c>
    </row>
    <row r="63" spans="2:16" x14ac:dyDescent="0.25">
      <c r="B63" s="53"/>
      <c r="C63" s="28" t="s">
        <v>48</v>
      </c>
      <c r="D63" s="11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45">
        <f t="shared" si="1"/>
        <v>0</v>
      </c>
    </row>
    <row r="64" spans="2:16" x14ac:dyDescent="0.25">
      <c r="B64" s="53"/>
      <c r="C64" s="28" t="s">
        <v>49</v>
      </c>
      <c r="D64" s="11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45">
        <f t="shared" si="1"/>
        <v>0</v>
      </c>
    </row>
    <row r="65" spans="2:16" ht="83.25" customHeight="1" x14ac:dyDescent="0.25">
      <c r="B65" s="53"/>
      <c r="C65" s="2" t="s">
        <v>20</v>
      </c>
      <c r="D65" s="12">
        <f>SUM(D66:D68)</f>
        <v>300000</v>
      </c>
      <c r="E65" s="12">
        <f t="shared" ref="E65:O65" si="17">SUM(E66:E68)</f>
        <v>0</v>
      </c>
      <c r="F65" s="12">
        <f t="shared" si="17"/>
        <v>0</v>
      </c>
      <c r="G65" s="12">
        <f t="shared" si="17"/>
        <v>0</v>
      </c>
      <c r="H65" s="12">
        <f t="shared" si="17"/>
        <v>0</v>
      </c>
      <c r="I65" s="12">
        <f t="shared" si="17"/>
        <v>0</v>
      </c>
      <c r="J65" s="12">
        <f t="shared" si="17"/>
        <v>0</v>
      </c>
      <c r="K65" s="12">
        <f t="shared" si="17"/>
        <v>0</v>
      </c>
      <c r="L65" s="12">
        <f t="shared" si="17"/>
        <v>0</v>
      </c>
      <c r="M65" s="12">
        <f t="shared" si="17"/>
        <v>0</v>
      </c>
      <c r="N65" s="12">
        <f t="shared" si="17"/>
        <v>0</v>
      </c>
      <c r="O65" s="12">
        <f t="shared" si="17"/>
        <v>0</v>
      </c>
      <c r="P65" s="45">
        <f t="shared" si="1"/>
        <v>300000</v>
      </c>
    </row>
    <row r="66" spans="2:16" x14ac:dyDescent="0.25">
      <c r="B66" s="53"/>
      <c r="C66" s="28" t="s">
        <v>47</v>
      </c>
      <c r="D66" s="11">
        <v>300000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45">
        <f t="shared" si="1"/>
        <v>300000</v>
      </c>
    </row>
    <row r="67" spans="2:16" x14ac:dyDescent="0.25">
      <c r="B67" s="53"/>
      <c r="C67" s="28" t="s">
        <v>48</v>
      </c>
      <c r="D67" s="11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45">
        <f t="shared" si="1"/>
        <v>0</v>
      </c>
    </row>
    <row r="68" spans="2:16" x14ac:dyDescent="0.25">
      <c r="B68" s="53"/>
      <c r="C68" s="28" t="s">
        <v>49</v>
      </c>
      <c r="D68" s="11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45">
        <f t="shared" ref="P68:P128" si="18">SUM(D68:O68)</f>
        <v>0</v>
      </c>
    </row>
    <row r="69" spans="2:16" ht="53.25" customHeight="1" x14ac:dyDescent="0.25">
      <c r="B69" s="53"/>
      <c r="C69" s="2" t="s">
        <v>21</v>
      </c>
      <c r="D69" s="12">
        <f>SUM(D70:D72)</f>
        <v>200000</v>
      </c>
      <c r="E69" s="12">
        <f t="shared" ref="E69:O69" si="19">SUM(E70:E72)</f>
        <v>0</v>
      </c>
      <c r="F69" s="12">
        <f t="shared" si="19"/>
        <v>0</v>
      </c>
      <c r="G69" s="12">
        <f t="shared" si="19"/>
        <v>0</v>
      </c>
      <c r="H69" s="12">
        <f t="shared" si="19"/>
        <v>0</v>
      </c>
      <c r="I69" s="12">
        <f t="shared" si="19"/>
        <v>0</v>
      </c>
      <c r="J69" s="12">
        <f t="shared" si="19"/>
        <v>0</v>
      </c>
      <c r="K69" s="12">
        <f t="shared" si="19"/>
        <v>0</v>
      </c>
      <c r="L69" s="12">
        <f t="shared" si="19"/>
        <v>0</v>
      </c>
      <c r="M69" s="12">
        <f t="shared" si="19"/>
        <v>0</v>
      </c>
      <c r="N69" s="12">
        <f t="shared" si="19"/>
        <v>0</v>
      </c>
      <c r="O69" s="12">
        <f t="shared" si="19"/>
        <v>0</v>
      </c>
      <c r="P69" s="45">
        <f t="shared" si="18"/>
        <v>200000</v>
      </c>
    </row>
    <row r="70" spans="2:16" x14ac:dyDescent="0.25">
      <c r="B70" s="19"/>
      <c r="C70" s="28" t="s">
        <v>47</v>
      </c>
      <c r="D70" s="18">
        <v>200000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45">
        <f t="shared" si="18"/>
        <v>200000</v>
      </c>
    </row>
    <row r="71" spans="2:16" x14ac:dyDescent="0.25">
      <c r="B71" s="19"/>
      <c r="C71" s="28" t="s">
        <v>48</v>
      </c>
      <c r="D71" s="18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45">
        <f t="shared" si="18"/>
        <v>0</v>
      </c>
    </row>
    <row r="72" spans="2:16" x14ac:dyDescent="0.25">
      <c r="B72" s="19"/>
      <c r="C72" s="28" t="s">
        <v>49</v>
      </c>
      <c r="D72" s="18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45">
        <f t="shared" si="18"/>
        <v>0</v>
      </c>
    </row>
    <row r="73" spans="2:16" ht="53.25" customHeight="1" x14ac:dyDescent="0.25">
      <c r="B73" s="19"/>
      <c r="C73" s="2" t="s">
        <v>38</v>
      </c>
      <c r="D73" s="12">
        <f>SUM(D74:D76)</f>
        <v>0</v>
      </c>
      <c r="E73" s="12">
        <f t="shared" ref="E73:O73" si="20">SUM(E74:E76)</f>
        <v>1500000</v>
      </c>
      <c r="F73" s="12">
        <f t="shared" si="20"/>
        <v>0</v>
      </c>
      <c r="G73" s="12">
        <f t="shared" si="20"/>
        <v>0</v>
      </c>
      <c r="H73" s="12">
        <f t="shared" si="20"/>
        <v>0</v>
      </c>
      <c r="I73" s="12">
        <f t="shared" si="20"/>
        <v>0</v>
      </c>
      <c r="J73" s="12">
        <f t="shared" si="20"/>
        <v>0</v>
      </c>
      <c r="K73" s="12">
        <f t="shared" si="20"/>
        <v>0</v>
      </c>
      <c r="L73" s="12">
        <f t="shared" si="20"/>
        <v>0</v>
      </c>
      <c r="M73" s="12">
        <f t="shared" si="20"/>
        <v>0</v>
      </c>
      <c r="N73" s="12">
        <f t="shared" si="20"/>
        <v>0</v>
      </c>
      <c r="O73" s="12">
        <f t="shared" si="20"/>
        <v>0</v>
      </c>
      <c r="P73" s="45">
        <f t="shared" si="18"/>
        <v>1500000</v>
      </c>
    </row>
    <row r="74" spans="2:16" x14ac:dyDescent="0.25">
      <c r="B74" s="19"/>
      <c r="C74" s="28" t="s">
        <v>47</v>
      </c>
      <c r="D74" s="18"/>
      <c r="E74" s="12">
        <v>1500000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45">
        <f t="shared" si="18"/>
        <v>1500000</v>
      </c>
    </row>
    <row r="75" spans="2:16" x14ac:dyDescent="0.25">
      <c r="B75" s="19"/>
      <c r="C75" s="28" t="s">
        <v>48</v>
      </c>
      <c r="D75" s="18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45">
        <f t="shared" si="18"/>
        <v>0</v>
      </c>
    </row>
    <row r="76" spans="2:16" x14ac:dyDescent="0.25">
      <c r="B76" s="19"/>
      <c r="C76" s="28" t="s">
        <v>49</v>
      </c>
      <c r="D76" s="18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45">
        <f t="shared" si="18"/>
        <v>0</v>
      </c>
    </row>
    <row r="77" spans="2:16" ht="51.75" customHeight="1" x14ac:dyDescent="0.25">
      <c r="B77" s="19"/>
      <c r="C77" s="2" t="s">
        <v>39</v>
      </c>
      <c r="D77" s="12">
        <f>SUM(D78:D80)</f>
        <v>0</v>
      </c>
      <c r="E77" s="12">
        <f t="shared" ref="E77:O77" si="21">SUM(E78:E80)</f>
        <v>1874394</v>
      </c>
      <c r="F77" s="12">
        <f t="shared" si="21"/>
        <v>0</v>
      </c>
      <c r="G77" s="12">
        <f t="shared" si="21"/>
        <v>0</v>
      </c>
      <c r="H77" s="12">
        <f t="shared" si="21"/>
        <v>0</v>
      </c>
      <c r="I77" s="12">
        <f t="shared" si="21"/>
        <v>0</v>
      </c>
      <c r="J77" s="12">
        <f t="shared" si="21"/>
        <v>0</v>
      </c>
      <c r="K77" s="12">
        <f t="shared" si="21"/>
        <v>0</v>
      </c>
      <c r="L77" s="12">
        <f t="shared" si="21"/>
        <v>0</v>
      </c>
      <c r="M77" s="12">
        <f t="shared" si="21"/>
        <v>0</v>
      </c>
      <c r="N77" s="12">
        <f t="shared" si="21"/>
        <v>0</v>
      </c>
      <c r="O77" s="12">
        <f t="shared" si="21"/>
        <v>0</v>
      </c>
      <c r="P77" s="45">
        <f t="shared" si="18"/>
        <v>1874394</v>
      </c>
    </row>
    <row r="78" spans="2:16" x14ac:dyDescent="0.25">
      <c r="B78" s="19"/>
      <c r="C78" s="28" t="s">
        <v>47</v>
      </c>
      <c r="D78" s="18"/>
      <c r="E78" s="18">
        <v>1874394</v>
      </c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45">
        <f t="shared" si="18"/>
        <v>1874394</v>
      </c>
    </row>
    <row r="79" spans="2:16" x14ac:dyDescent="0.25">
      <c r="B79" s="19"/>
      <c r="C79" s="28" t="s">
        <v>48</v>
      </c>
      <c r="D79" s="18"/>
      <c r="E79" s="18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45">
        <f t="shared" si="18"/>
        <v>0</v>
      </c>
    </row>
    <row r="80" spans="2:16" x14ac:dyDescent="0.25">
      <c r="B80" s="19"/>
      <c r="C80" s="28" t="s">
        <v>49</v>
      </c>
      <c r="D80" s="18"/>
      <c r="E80" s="18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45">
        <f t="shared" si="18"/>
        <v>0</v>
      </c>
    </row>
    <row r="81" spans="2:16" ht="53.25" customHeight="1" x14ac:dyDescent="0.25">
      <c r="B81" s="19"/>
      <c r="C81" s="2" t="s">
        <v>40</v>
      </c>
      <c r="D81" s="12">
        <f>SUM(D82:D84)</f>
        <v>0</v>
      </c>
      <c r="E81" s="12">
        <f t="shared" ref="E81:O81" si="22">SUM(E82:E84)</f>
        <v>420000</v>
      </c>
      <c r="F81" s="12">
        <f t="shared" si="22"/>
        <v>0</v>
      </c>
      <c r="G81" s="12">
        <f t="shared" si="22"/>
        <v>0</v>
      </c>
      <c r="H81" s="12">
        <f t="shared" si="22"/>
        <v>0</v>
      </c>
      <c r="I81" s="12">
        <f t="shared" si="22"/>
        <v>0</v>
      </c>
      <c r="J81" s="12">
        <f t="shared" si="22"/>
        <v>0</v>
      </c>
      <c r="K81" s="12">
        <f t="shared" si="22"/>
        <v>0</v>
      </c>
      <c r="L81" s="12">
        <f t="shared" si="22"/>
        <v>0</v>
      </c>
      <c r="M81" s="12">
        <f t="shared" si="22"/>
        <v>0</v>
      </c>
      <c r="N81" s="12">
        <f t="shared" si="22"/>
        <v>0</v>
      </c>
      <c r="O81" s="12">
        <f t="shared" si="22"/>
        <v>0</v>
      </c>
      <c r="P81" s="45">
        <f t="shared" si="18"/>
        <v>420000</v>
      </c>
    </row>
    <row r="82" spans="2:16" x14ac:dyDescent="0.25">
      <c r="B82" s="19"/>
      <c r="C82" s="28" t="s">
        <v>47</v>
      </c>
      <c r="D82" s="18"/>
      <c r="E82" s="12">
        <v>420000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45">
        <f t="shared" si="18"/>
        <v>420000</v>
      </c>
    </row>
    <row r="83" spans="2:16" x14ac:dyDescent="0.25">
      <c r="B83" s="19"/>
      <c r="C83" s="28" t="s">
        <v>48</v>
      </c>
      <c r="D83" s="18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45">
        <f t="shared" si="18"/>
        <v>0</v>
      </c>
    </row>
    <row r="84" spans="2:16" x14ac:dyDescent="0.25">
      <c r="B84" s="19"/>
      <c r="C84" s="28" t="s">
        <v>49</v>
      </c>
      <c r="D84" s="18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45">
        <f t="shared" si="18"/>
        <v>0</v>
      </c>
    </row>
    <row r="85" spans="2:16" ht="50.25" customHeight="1" x14ac:dyDescent="0.25">
      <c r="B85" s="19"/>
      <c r="C85" s="4" t="s">
        <v>41</v>
      </c>
      <c r="D85" s="12">
        <f>SUM(D86:D88)</f>
        <v>0</v>
      </c>
      <c r="E85" s="12">
        <f t="shared" ref="E85:O85" si="23">SUM(E86:E88)</f>
        <v>500000</v>
      </c>
      <c r="F85" s="12">
        <f t="shared" si="23"/>
        <v>0</v>
      </c>
      <c r="G85" s="12">
        <f t="shared" si="23"/>
        <v>0</v>
      </c>
      <c r="H85" s="12">
        <f t="shared" si="23"/>
        <v>0</v>
      </c>
      <c r="I85" s="12">
        <f t="shared" si="23"/>
        <v>0</v>
      </c>
      <c r="J85" s="12">
        <f t="shared" si="23"/>
        <v>0</v>
      </c>
      <c r="K85" s="12">
        <f t="shared" si="23"/>
        <v>0</v>
      </c>
      <c r="L85" s="12">
        <f t="shared" si="23"/>
        <v>0</v>
      </c>
      <c r="M85" s="12">
        <f t="shared" si="23"/>
        <v>0</v>
      </c>
      <c r="N85" s="12">
        <f t="shared" si="23"/>
        <v>0</v>
      </c>
      <c r="O85" s="12">
        <f t="shared" si="23"/>
        <v>0</v>
      </c>
      <c r="P85" s="45">
        <f t="shared" si="18"/>
        <v>500000</v>
      </c>
    </row>
    <row r="86" spans="2:16" x14ac:dyDescent="0.25">
      <c r="B86" s="19"/>
      <c r="C86" s="28" t="s">
        <v>47</v>
      </c>
      <c r="D86" s="18"/>
      <c r="E86" s="12">
        <v>500000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45">
        <f t="shared" si="18"/>
        <v>500000</v>
      </c>
    </row>
    <row r="87" spans="2:16" x14ac:dyDescent="0.25">
      <c r="B87" s="19"/>
      <c r="C87" s="28" t="s">
        <v>48</v>
      </c>
      <c r="D87" s="18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45">
        <f t="shared" si="18"/>
        <v>0</v>
      </c>
    </row>
    <row r="88" spans="2:16" x14ac:dyDescent="0.25">
      <c r="B88" s="19"/>
      <c r="C88" s="28" t="s">
        <v>49</v>
      </c>
      <c r="D88" s="18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45">
        <f t="shared" si="18"/>
        <v>0</v>
      </c>
    </row>
    <row r="89" spans="2:16" ht="30" x14ac:dyDescent="0.25">
      <c r="B89" s="7">
        <v>1517322</v>
      </c>
      <c r="C89" s="14" t="s">
        <v>27</v>
      </c>
      <c r="D89" s="17">
        <f>D90+D94</f>
        <v>6930159</v>
      </c>
      <c r="E89" s="24">
        <f t="shared" ref="E89:O89" si="24">E90+E94</f>
        <v>0</v>
      </c>
      <c r="F89" s="24">
        <f t="shared" si="24"/>
        <v>0</v>
      </c>
      <c r="G89" s="24">
        <f t="shared" si="24"/>
        <v>0</v>
      </c>
      <c r="H89" s="24">
        <f t="shared" si="24"/>
        <v>0</v>
      </c>
      <c r="I89" s="24">
        <f t="shared" si="24"/>
        <v>0</v>
      </c>
      <c r="J89" s="24">
        <f t="shared" si="24"/>
        <v>0</v>
      </c>
      <c r="K89" s="24">
        <f t="shared" si="24"/>
        <v>0</v>
      </c>
      <c r="L89" s="24">
        <f t="shared" si="24"/>
        <v>0</v>
      </c>
      <c r="M89" s="24">
        <f t="shared" si="24"/>
        <v>0</v>
      </c>
      <c r="N89" s="24">
        <f t="shared" si="24"/>
        <v>0</v>
      </c>
      <c r="O89" s="24">
        <f t="shared" si="24"/>
        <v>0</v>
      </c>
      <c r="P89" s="45">
        <f t="shared" si="18"/>
        <v>6930159</v>
      </c>
    </row>
    <row r="90" spans="2:16" ht="54.75" customHeight="1" x14ac:dyDescent="0.25">
      <c r="B90" s="10" t="s">
        <v>25</v>
      </c>
      <c r="C90" s="2" t="s">
        <v>23</v>
      </c>
      <c r="D90" s="12">
        <f>SUM(D91:D93)</f>
        <v>1600000</v>
      </c>
      <c r="E90" s="12">
        <f t="shared" ref="E90:O90" si="25">SUM(E91:E93)</f>
        <v>0</v>
      </c>
      <c r="F90" s="12">
        <f t="shared" si="25"/>
        <v>0</v>
      </c>
      <c r="G90" s="12">
        <f t="shared" si="25"/>
        <v>0</v>
      </c>
      <c r="H90" s="12">
        <f t="shared" si="25"/>
        <v>0</v>
      </c>
      <c r="I90" s="12">
        <f t="shared" si="25"/>
        <v>0</v>
      </c>
      <c r="J90" s="12">
        <f t="shared" si="25"/>
        <v>0</v>
      </c>
      <c r="K90" s="12">
        <f t="shared" si="25"/>
        <v>0</v>
      </c>
      <c r="L90" s="12">
        <f t="shared" si="25"/>
        <v>0</v>
      </c>
      <c r="M90" s="12">
        <f t="shared" si="25"/>
        <v>0</v>
      </c>
      <c r="N90" s="12">
        <f t="shared" si="25"/>
        <v>0</v>
      </c>
      <c r="O90" s="12">
        <f t="shared" si="25"/>
        <v>0</v>
      </c>
      <c r="P90" s="45">
        <f t="shared" si="18"/>
        <v>1600000</v>
      </c>
    </row>
    <row r="91" spans="2:16" x14ac:dyDescent="0.25">
      <c r="B91" s="10"/>
      <c r="C91" s="28" t="s">
        <v>47</v>
      </c>
      <c r="D91" s="11">
        <v>1600000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45">
        <f t="shared" si="18"/>
        <v>1600000</v>
      </c>
    </row>
    <row r="92" spans="2:16" x14ac:dyDescent="0.25">
      <c r="B92" s="10"/>
      <c r="C92" s="28" t="s">
        <v>48</v>
      </c>
      <c r="D92" s="11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45">
        <f t="shared" si="18"/>
        <v>0</v>
      </c>
    </row>
    <row r="93" spans="2:16" x14ac:dyDescent="0.25">
      <c r="B93" s="10"/>
      <c r="C93" s="28" t="s">
        <v>49</v>
      </c>
      <c r="D93" s="11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45">
        <f t="shared" si="18"/>
        <v>0</v>
      </c>
    </row>
    <row r="94" spans="2:16" ht="45" customHeight="1" x14ac:dyDescent="0.25">
      <c r="B94" s="10" t="s">
        <v>26</v>
      </c>
      <c r="C94" s="13" t="s">
        <v>24</v>
      </c>
      <c r="D94" s="12">
        <f>SUM(D95:D97)</f>
        <v>5330159</v>
      </c>
      <c r="E94" s="12">
        <f t="shared" ref="E94:O94" si="26">SUM(E95:E97)</f>
        <v>0</v>
      </c>
      <c r="F94" s="12">
        <f t="shared" si="26"/>
        <v>0</v>
      </c>
      <c r="G94" s="12">
        <f t="shared" si="26"/>
        <v>0</v>
      </c>
      <c r="H94" s="12">
        <f t="shared" si="26"/>
        <v>0</v>
      </c>
      <c r="I94" s="12">
        <f t="shared" si="26"/>
        <v>0</v>
      </c>
      <c r="J94" s="12">
        <f t="shared" si="26"/>
        <v>0</v>
      </c>
      <c r="K94" s="12">
        <f t="shared" si="26"/>
        <v>0</v>
      </c>
      <c r="L94" s="12">
        <f t="shared" si="26"/>
        <v>0</v>
      </c>
      <c r="M94" s="12">
        <f t="shared" si="26"/>
        <v>0</v>
      </c>
      <c r="N94" s="12">
        <f t="shared" si="26"/>
        <v>0</v>
      </c>
      <c r="O94" s="12">
        <f t="shared" si="26"/>
        <v>0</v>
      </c>
      <c r="P94" s="45">
        <f t="shared" si="18"/>
        <v>5330159</v>
      </c>
    </row>
    <row r="95" spans="2:16" x14ac:dyDescent="0.25">
      <c r="B95" s="10"/>
      <c r="C95" s="28" t="s">
        <v>47</v>
      </c>
      <c r="D95" s="18">
        <v>5330159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45">
        <f t="shared" si="18"/>
        <v>5330159</v>
      </c>
    </row>
    <row r="96" spans="2:16" x14ac:dyDescent="0.25">
      <c r="B96" s="10"/>
      <c r="C96" s="28" t="s">
        <v>48</v>
      </c>
      <c r="D96" s="18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45">
        <f t="shared" si="18"/>
        <v>0</v>
      </c>
    </row>
    <row r="97" spans="2:16" x14ac:dyDescent="0.25">
      <c r="B97" s="10"/>
      <c r="C97" s="28" t="s">
        <v>49</v>
      </c>
      <c r="D97" s="18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45">
        <f t="shared" si="18"/>
        <v>0</v>
      </c>
    </row>
    <row r="98" spans="2:16" ht="30" x14ac:dyDescent="0.25">
      <c r="B98" s="7">
        <v>1517324</v>
      </c>
      <c r="C98" s="14" t="s">
        <v>29</v>
      </c>
      <c r="D98" s="17">
        <f>D99+D103</f>
        <v>200000</v>
      </c>
      <c r="E98" s="17">
        <f t="shared" ref="E98:O98" si="27">E99+E103</f>
        <v>1000000</v>
      </c>
      <c r="F98" s="24">
        <f t="shared" si="27"/>
        <v>0</v>
      </c>
      <c r="G98" s="24">
        <f t="shared" si="27"/>
        <v>0</v>
      </c>
      <c r="H98" s="24">
        <f t="shared" si="27"/>
        <v>0</v>
      </c>
      <c r="I98" s="24">
        <f t="shared" si="27"/>
        <v>0</v>
      </c>
      <c r="J98" s="24">
        <f t="shared" si="27"/>
        <v>0</v>
      </c>
      <c r="K98" s="24">
        <f t="shared" si="27"/>
        <v>0</v>
      </c>
      <c r="L98" s="24">
        <f t="shared" si="27"/>
        <v>0</v>
      </c>
      <c r="M98" s="24">
        <f t="shared" si="27"/>
        <v>0</v>
      </c>
      <c r="N98" s="24">
        <f t="shared" si="27"/>
        <v>0</v>
      </c>
      <c r="O98" s="24">
        <f t="shared" si="27"/>
        <v>0</v>
      </c>
      <c r="P98" s="45">
        <f t="shared" si="18"/>
        <v>1200000</v>
      </c>
    </row>
    <row r="99" spans="2:16" ht="48.75" x14ac:dyDescent="0.25">
      <c r="B99" s="19">
        <v>3142</v>
      </c>
      <c r="C99" s="4" t="s">
        <v>28</v>
      </c>
      <c r="D99" s="12">
        <f>SUM(D100:D102)</f>
        <v>200000</v>
      </c>
      <c r="E99" s="12">
        <f t="shared" ref="E99:O99" si="28">SUM(E100:E102)</f>
        <v>0</v>
      </c>
      <c r="F99" s="12">
        <f t="shared" si="28"/>
        <v>0</v>
      </c>
      <c r="G99" s="12">
        <f t="shared" si="28"/>
        <v>0</v>
      </c>
      <c r="H99" s="12">
        <f t="shared" si="28"/>
        <v>0</v>
      </c>
      <c r="I99" s="12">
        <f t="shared" si="28"/>
        <v>0</v>
      </c>
      <c r="J99" s="12">
        <f t="shared" si="28"/>
        <v>0</v>
      </c>
      <c r="K99" s="12">
        <f t="shared" si="28"/>
        <v>0</v>
      </c>
      <c r="L99" s="12">
        <f t="shared" si="28"/>
        <v>0</v>
      </c>
      <c r="M99" s="12">
        <f t="shared" si="28"/>
        <v>0</v>
      </c>
      <c r="N99" s="12">
        <f t="shared" si="28"/>
        <v>0</v>
      </c>
      <c r="O99" s="12">
        <f t="shared" si="28"/>
        <v>0</v>
      </c>
      <c r="P99" s="45">
        <f t="shared" si="18"/>
        <v>200000</v>
      </c>
    </row>
    <row r="100" spans="2:16" x14ac:dyDescent="0.25">
      <c r="B100" s="19"/>
      <c r="C100" s="28" t="s">
        <v>47</v>
      </c>
      <c r="D100" s="18">
        <v>200000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45">
        <f t="shared" si="18"/>
        <v>200000</v>
      </c>
    </row>
    <row r="101" spans="2:16" x14ac:dyDescent="0.25">
      <c r="B101" s="19"/>
      <c r="C101" s="28" t="s">
        <v>48</v>
      </c>
      <c r="D101" s="18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45">
        <f t="shared" si="18"/>
        <v>0</v>
      </c>
    </row>
    <row r="102" spans="2:16" x14ac:dyDescent="0.25">
      <c r="B102" s="19"/>
      <c r="C102" s="28" t="s">
        <v>49</v>
      </c>
      <c r="D102" s="18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45">
        <f t="shared" si="18"/>
        <v>0</v>
      </c>
    </row>
    <row r="103" spans="2:16" ht="36.75" x14ac:dyDescent="0.25">
      <c r="B103" s="19"/>
      <c r="C103" s="5" t="s">
        <v>42</v>
      </c>
      <c r="D103" s="12">
        <f>SUM(D104:D106)</f>
        <v>0</v>
      </c>
      <c r="E103" s="12">
        <f t="shared" ref="E103:O103" si="29">SUM(E104:E106)</f>
        <v>1000000</v>
      </c>
      <c r="F103" s="12">
        <f t="shared" si="29"/>
        <v>0</v>
      </c>
      <c r="G103" s="12">
        <f t="shared" si="29"/>
        <v>0</v>
      </c>
      <c r="H103" s="12">
        <f t="shared" si="29"/>
        <v>0</v>
      </c>
      <c r="I103" s="12">
        <f t="shared" si="29"/>
        <v>0</v>
      </c>
      <c r="J103" s="12">
        <f t="shared" si="29"/>
        <v>0</v>
      </c>
      <c r="K103" s="12">
        <f t="shared" si="29"/>
        <v>0</v>
      </c>
      <c r="L103" s="12">
        <f t="shared" si="29"/>
        <v>0</v>
      </c>
      <c r="M103" s="12">
        <f t="shared" si="29"/>
        <v>0</v>
      </c>
      <c r="N103" s="12">
        <f t="shared" si="29"/>
        <v>0</v>
      </c>
      <c r="O103" s="12">
        <f t="shared" si="29"/>
        <v>0</v>
      </c>
      <c r="P103" s="45">
        <f t="shared" si="18"/>
        <v>1000000</v>
      </c>
    </row>
    <row r="104" spans="2:16" x14ac:dyDescent="0.25">
      <c r="B104" s="19"/>
      <c r="C104" s="28" t="s">
        <v>47</v>
      </c>
      <c r="D104" s="18"/>
      <c r="E104" s="12">
        <v>1000000</v>
      </c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45">
        <f t="shared" si="18"/>
        <v>1000000</v>
      </c>
    </row>
    <row r="105" spans="2:16" x14ac:dyDescent="0.25">
      <c r="B105" s="19"/>
      <c r="C105" s="28" t="s">
        <v>48</v>
      </c>
      <c r="D105" s="18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45">
        <f t="shared" si="18"/>
        <v>0</v>
      </c>
    </row>
    <row r="106" spans="2:16" x14ac:dyDescent="0.25">
      <c r="B106" s="19"/>
      <c r="C106" s="28" t="s">
        <v>49</v>
      </c>
      <c r="D106" s="18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45">
        <f t="shared" si="18"/>
        <v>0</v>
      </c>
    </row>
    <row r="107" spans="2:16" ht="45" x14ac:dyDescent="0.25">
      <c r="B107" s="7">
        <v>1517325</v>
      </c>
      <c r="C107" s="14" t="s">
        <v>30</v>
      </c>
      <c r="D107" s="17">
        <f>D108</f>
        <v>10795889</v>
      </c>
      <c r="E107" s="24">
        <f t="shared" ref="E107:O107" si="30">E108</f>
        <v>0</v>
      </c>
      <c r="F107" s="24">
        <f t="shared" si="30"/>
        <v>0</v>
      </c>
      <c r="G107" s="24">
        <f t="shared" si="30"/>
        <v>0</v>
      </c>
      <c r="H107" s="24">
        <f t="shared" si="30"/>
        <v>0</v>
      </c>
      <c r="I107" s="24">
        <f t="shared" si="30"/>
        <v>0</v>
      </c>
      <c r="J107" s="24">
        <f t="shared" si="30"/>
        <v>0</v>
      </c>
      <c r="K107" s="24">
        <f t="shared" si="30"/>
        <v>0</v>
      </c>
      <c r="L107" s="24">
        <f t="shared" si="30"/>
        <v>0</v>
      </c>
      <c r="M107" s="24">
        <f t="shared" si="30"/>
        <v>0</v>
      </c>
      <c r="N107" s="24">
        <f t="shared" si="30"/>
        <v>0</v>
      </c>
      <c r="O107" s="24">
        <f t="shared" si="30"/>
        <v>0</v>
      </c>
      <c r="P107" s="45">
        <f t="shared" si="18"/>
        <v>10795889</v>
      </c>
    </row>
    <row r="108" spans="2:16" ht="36.75" x14ac:dyDescent="0.25">
      <c r="B108" s="19">
        <v>3142</v>
      </c>
      <c r="C108" s="4" t="s">
        <v>31</v>
      </c>
      <c r="D108" s="12">
        <f>SUM(D109:D111)</f>
        <v>10795889</v>
      </c>
      <c r="E108" s="12">
        <f t="shared" ref="E108:O108" si="31">SUM(E109:E111)</f>
        <v>0</v>
      </c>
      <c r="F108" s="12">
        <f t="shared" si="31"/>
        <v>0</v>
      </c>
      <c r="G108" s="12">
        <f t="shared" si="31"/>
        <v>0</v>
      </c>
      <c r="H108" s="12">
        <f t="shared" si="31"/>
        <v>0</v>
      </c>
      <c r="I108" s="12">
        <f t="shared" si="31"/>
        <v>0</v>
      </c>
      <c r="J108" s="12">
        <f t="shared" si="31"/>
        <v>0</v>
      </c>
      <c r="K108" s="12">
        <f t="shared" si="31"/>
        <v>0</v>
      </c>
      <c r="L108" s="12">
        <f t="shared" si="31"/>
        <v>0</v>
      </c>
      <c r="M108" s="12">
        <f t="shared" si="31"/>
        <v>0</v>
      </c>
      <c r="N108" s="12">
        <f t="shared" si="31"/>
        <v>0</v>
      </c>
      <c r="O108" s="12">
        <f t="shared" si="31"/>
        <v>0</v>
      </c>
      <c r="P108" s="45">
        <f t="shared" si="18"/>
        <v>10795889</v>
      </c>
    </row>
    <row r="109" spans="2:16" x14ac:dyDescent="0.25">
      <c r="B109" s="19"/>
      <c r="C109" s="28" t="s">
        <v>47</v>
      </c>
      <c r="D109" s="12">
        <v>10795889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45">
        <f t="shared" si="18"/>
        <v>10795889</v>
      </c>
    </row>
    <row r="110" spans="2:16" x14ac:dyDescent="0.25">
      <c r="B110" s="19"/>
      <c r="C110" s="28" t="s">
        <v>48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45">
        <f t="shared" si="18"/>
        <v>0</v>
      </c>
    </row>
    <row r="111" spans="2:16" x14ac:dyDescent="0.25">
      <c r="B111" s="19"/>
      <c r="C111" s="28" t="s">
        <v>49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45">
        <f t="shared" si="18"/>
        <v>0</v>
      </c>
    </row>
    <row r="112" spans="2:16" ht="30" x14ac:dyDescent="0.25">
      <c r="B112" s="7">
        <v>1517330</v>
      </c>
      <c r="C112" s="14" t="s">
        <v>32</v>
      </c>
      <c r="D112" s="17">
        <f>D113</f>
        <v>1780000</v>
      </c>
      <c r="E112" s="24">
        <f t="shared" ref="E112:O112" si="32">E113</f>
        <v>0</v>
      </c>
      <c r="F112" s="24">
        <f t="shared" si="32"/>
        <v>0</v>
      </c>
      <c r="G112" s="24">
        <f t="shared" si="32"/>
        <v>0</v>
      </c>
      <c r="H112" s="24">
        <f t="shared" si="32"/>
        <v>0</v>
      </c>
      <c r="I112" s="24">
        <f t="shared" si="32"/>
        <v>0</v>
      </c>
      <c r="J112" s="24">
        <f t="shared" si="32"/>
        <v>0</v>
      </c>
      <c r="K112" s="24">
        <f t="shared" si="32"/>
        <v>0</v>
      </c>
      <c r="L112" s="24">
        <f t="shared" si="32"/>
        <v>0</v>
      </c>
      <c r="M112" s="24">
        <f t="shared" si="32"/>
        <v>0</v>
      </c>
      <c r="N112" s="24">
        <f t="shared" si="32"/>
        <v>0</v>
      </c>
      <c r="O112" s="24">
        <f t="shared" si="32"/>
        <v>0</v>
      </c>
      <c r="P112" s="45">
        <f t="shared" si="18"/>
        <v>1780000</v>
      </c>
    </row>
    <row r="113" spans="2:16" ht="84.75" x14ac:dyDescent="0.25">
      <c r="B113" s="19">
        <v>3122</v>
      </c>
      <c r="C113" s="4" t="s">
        <v>33</v>
      </c>
      <c r="D113" s="12">
        <f>SUM(D114:D116)</f>
        <v>1780000</v>
      </c>
      <c r="E113" s="12">
        <f t="shared" ref="E113:O113" si="33">SUM(E114:E116)</f>
        <v>0</v>
      </c>
      <c r="F113" s="12">
        <f t="shared" si="33"/>
        <v>0</v>
      </c>
      <c r="G113" s="12">
        <f t="shared" si="33"/>
        <v>0</v>
      </c>
      <c r="H113" s="12">
        <f t="shared" si="33"/>
        <v>0</v>
      </c>
      <c r="I113" s="12">
        <f t="shared" si="33"/>
        <v>0</v>
      </c>
      <c r="J113" s="12">
        <f t="shared" si="33"/>
        <v>0</v>
      </c>
      <c r="K113" s="12">
        <f t="shared" si="33"/>
        <v>0</v>
      </c>
      <c r="L113" s="12">
        <f t="shared" si="33"/>
        <v>0</v>
      </c>
      <c r="M113" s="12">
        <f t="shared" si="33"/>
        <v>0</v>
      </c>
      <c r="N113" s="12">
        <f t="shared" si="33"/>
        <v>0</v>
      </c>
      <c r="O113" s="12">
        <f t="shared" si="33"/>
        <v>0</v>
      </c>
      <c r="P113" s="45">
        <f t="shared" si="18"/>
        <v>1780000</v>
      </c>
    </row>
    <row r="114" spans="2:16" x14ac:dyDescent="0.25">
      <c r="B114" s="19"/>
      <c r="C114" s="28" t="s">
        <v>47</v>
      </c>
      <c r="D114" s="18">
        <v>1780000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45">
        <f t="shared" si="18"/>
        <v>1780000</v>
      </c>
    </row>
    <row r="115" spans="2:16" x14ac:dyDescent="0.25">
      <c r="B115" s="19"/>
      <c r="C115" s="28" t="s">
        <v>48</v>
      </c>
      <c r="D115" s="18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45">
        <f t="shared" si="18"/>
        <v>0</v>
      </c>
    </row>
    <row r="116" spans="2:16" x14ac:dyDescent="0.25">
      <c r="B116" s="19"/>
      <c r="C116" s="28" t="s">
        <v>49</v>
      </c>
      <c r="D116" s="18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45">
        <f t="shared" si="18"/>
        <v>0</v>
      </c>
    </row>
    <row r="117" spans="2:16" s="20" customFormat="1" ht="21.75" customHeight="1" x14ac:dyDescent="0.25">
      <c r="B117" s="7">
        <v>1517340</v>
      </c>
      <c r="C117" s="23" t="s">
        <v>44</v>
      </c>
      <c r="D117" s="24">
        <f>D118</f>
        <v>0</v>
      </c>
      <c r="E117" s="24">
        <f t="shared" ref="E117:O117" si="34">E118</f>
        <v>3500000</v>
      </c>
      <c r="F117" s="24">
        <f t="shared" si="34"/>
        <v>0</v>
      </c>
      <c r="G117" s="24">
        <f t="shared" si="34"/>
        <v>0</v>
      </c>
      <c r="H117" s="24">
        <f t="shared" si="34"/>
        <v>0</v>
      </c>
      <c r="I117" s="24">
        <f t="shared" si="34"/>
        <v>0</v>
      </c>
      <c r="J117" s="24">
        <f t="shared" si="34"/>
        <v>0</v>
      </c>
      <c r="K117" s="24">
        <f t="shared" si="34"/>
        <v>0</v>
      </c>
      <c r="L117" s="24">
        <f t="shared" si="34"/>
        <v>0</v>
      </c>
      <c r="M117" s="24">
        <f t="shared" si="34"/>
        <v>0</v>
      </c>
      <c r="N117" s="24">
        <f t="shared" si="34"/>
        <v>0</v>
      </c>
      <c r="O117" s="24">
        <f t="shared" si="34"/>
        <v>0</v>
      </c>
      <c r="P117" s="45">
        <f t="shared" si="18"/>
        <v>3500000</v>
      </c>
    </row>
    <row r="118" spans="2:16" ht="84.75" x14ac:dyDescent="0.25">
      <c r="B118" s="19">
        <v>3143</v>
      </c>
      <c r="C118" s="4" t="s">
        <v>45</v>
      </c>
      <c r="D118" s="12">
        <f>SUM(D119:D121)</f>
        <v>0</v>
      </c>
      <c r="E118" s="12">
        <f t="shared" ref="E118:O118" si="35">SUM(E119:E121)</f>
        <v>3500000</v>
      </c>
      <c r="F118" s="12">
        <f t="shared" si="35"/>
        <v>0</v>
      </c>
      <c r="G118" s="12">
        <f t="shared" si="35"/>
        <v>0</v>
      </c>
      <c r="H118" s="12">
        <f t="shared" si="35"/>
        <v>0</v>
      </c>
      <c r="I118" s="12">
        <f t="shared" si="35"/>
        <v>0</v>
      </c>
      <c r="J118" s="12">
        <f t="shared" si="35"/>
        <v>0</v>
      </c>
      <c r="K118" s="12">
        <f t="shared" si="35"/>
        <v>0</v>
      </c>
      <c r="L118" s="12">
        <f t="shared" si="35"/>
        <v>0</v>
      </c>
      <c r="M118" s="12">
        <f t="shared" si="35"/>
        <v>0</v>
      </c>
      <c r="N118" s="12">
        <f t="shared" si="35"/>
        <v>0</v>
      </c>
      <c r="O118" s="12">
        <f t="shared" si="35"/>
        <v>0</v>
      </c>
      <c r="P118" s="45">
        <f t="shared" si="18"/>
        <v>3500000</v>
      </c>
    </row>
    <row r="119" spans="2:16" x14ac:dyDescent="0.25">
      <c r="B119" s="19"/>
      <c r="C119" s="28" t="s">
        <v>47</v>
      </c>
      <c r="D119" s="11"/>
      <c r="E119" s="12">
        <v>3500000</v>
      </c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45">
        <f t="shared" si="18"/>
        <v>3500000</v>
      </c>
    </row>
    <row r="120" spans="2:16" x14ac:dyDescent="0.25">
      <c r="B120" s="19"/>
      <c r="C120" s="28" t="s">
        <v>48</v>
      </c>
      <c r="D120" s="11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45">
        <f t="shared" si="18"/>
        <v>0</v>
      </c>
    </row>
    <row r="121" spans="2:16" x14ac:dyDescent="0.25">
      <c r="B121" s="19"/>
      <c r="C121" s="28" t="s">
        <v>49</v>
      </c>
      <c r="D121" s="11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45">
        <f t="shared" si="18"/>
        <v>0</v>
      </c>
    </row>
    <row r="122" spans="2:16" x14ac:dyDescent="0.25">
      <c r="B122" s="7">
        <v>1517365</v>
      </c>
      <c r="C122" s="6"/>
      <c r="D122" s="17">
        <f>D123</f>
        <v>120420000</v>
      </c>
      <c r="E122" s="24">
        <f t="shared" ref="E122:O122" si="36">E123</f>
        <v>121486407.06</v>
      </c>
      <c r="F122" s="24">
        <f t="shared" si="36"/>
        <v>0</v>
      </c>
      <c r="G122" s="24">
        <f t="shared" si="36"/>
        <v>0</v>
      </c>
      <c r="H122" s="24">
        <f t="shared" si="36"/>
        <v>0</v>
      </c>
      <c r="I122" s="24">
        <f t="shared" si="36"/>
        <v>0</v>
      </c>
      <c r="J122" s="24">
        <f t="shared" si="36"/>
        <v>0</v>
      </c>
      <c r="K122" s="24">
        <f t="shared" si="36"/>
        <v>0</v>
      </c>
      <c r="L122" s="24">
        <f t="shared" si="36"/>
        <v>0</v>
      </c>
      <c r="M122" s="24">
        <f t="shared" si="36"/>
        <v>0</v>
      </c>
      <c r="N122" s="24">
        <f t="shared" si="36"/>
        <v>0</v>
      </c>
      <c r="O122" s="24">
        <f t="shared" si="36"/>
        <v>0</v>
      </c>
      <c r="P122" s="45">
        <f t="shared" si="18"/>
        <v>241906407.06</v>
      </c>
    </row>
    <row r="123" spans="2:16" x14ac:dyDescent="0.25">
      <c r="B123" s="7"/>
      <c r="C123" s="6" t="s">
        <v>50</v>
      </c>
      <c r="D123" s="17">
        <f>D126+D127+D128</f>
        <v>120420000</v>
      </c>
      <c r="E123" s="24">
        <f t="shared" ref="E123:O123" si="37">E126+E127+E128</f>
        <v>121486407.06</v>
      </c>
      <c r="F123" s="24">
        <f t="shared" si="37"/>
        <v>0</v>
      </c>
      <c r="G123" s="24">
        <f t="shared" si="37"/>
        <v>0</v>
      </c>
      <c r="H123" s="24">
        <f t="shared" si="37"/>
        <v>0</v>
      </c>
      <c r="I123" s="24">
        <f t="shared" si="37"/>
        <v>0</v>
      </c>
      <c r="J123" s="24">
        <f t="shared" si="37"/>
        <v>0</v>
      </c>
      <c r="K123" s="24">
        <f t="shared" si="37"/>
        <v>0</v>
      </c>
      <c r="L123" s="24">
        <f t="shared" si="37"/>
        <v>0</v>
      </c>
      <c r="M123" s="24">
        <f t="shared" si="37"/>
        <v>0</v>
      </c>
      <c r="N123" s="24">
        <f t="shared" si="37"/>
        <v>0</v>
      </c>
      <c r="O123" s="24">
        <f t="shared" si="37"/>
        <v>0</v>
      </c>
      <c r="P123" s="45">
        <f t="shared" si="18"/>
        <v>241906407.06</v>
      </c>
    </row>
    <row r="124" spans="2:16" ht="36.75" customHeight="1" x14ac:dyDescent="0.25">
      <c r="B124" s="19">
        <v>2240</v>
      </c>
      <c r="C124" s="54" t="s">
        <v>34</v>
      </c>
      <c r="D124" s="11">
        <v>1140000</v>
      </c>
      <c r="E124" s="12">
        <f>1838330.98+390300</f>
        <v>2228630.98</v>
      </c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45">
        <f t="shared" si="18"/>
        <v>3368630.98</v>
      </c>
    </row>
    <row r="125" spans="2:16" x14ac:dyDescent="0.25">
      <c r="B125" s="19">
        <v>3122</v>
      </c>
      <c r="C125" s="54"/>
      <c r="D125" s="11">
        <v>119280000</v>
      </c>
      <c r="E125" s="12">
        <f>119648076.08-390300</f>
        <v>119257776.08</v>
      </c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45">
        <f t="shared" si="18"/>
        <v>238537776.07999998</v>
      </c>
    </row>
    <row r="126" spans="2:16" x14ac:dyDescent="0.25">
      <c r="B126" s="19"/>
      <c r="C126" s="28" t="s">
        <v>47</v>
      </c>
      <c r="D126" s="11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45">
        <f t="shared" si="18"/>
        <v>0</v>
      </c>
    </row>
    <row r="127" spans="2:16" x14ac:dyDescent="0.25">
      <c r="B127" s="19"/>
      <c r="C127" s="28" t="s">
        <v>51</v>
      </c>
      <c r="D127" s="11">
        <f>1140000+119280000</f>
        <v>120420000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45">
        <f t="shared" si="18"/>
        <v>120420000</v>
      </c>
    </row>
    <row r="128" spans="2:16" x14ac:dyDescent="0.25">
      <c r="B128" s="19"/>
      <c r="C128" s="28" t="s">
        <v>52</v>
      </c>
      <c r="D128" s="11"/>
      <c r="E128" s="12">
        <v>121486407.06</v>
      </c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45">
        <f t="shared" si="18"/>
        <v>121486407.06</v>
      </c>
    </row>
    <row r="129" spans="2:16" s="30" customFormat="1" ht="15.75" x14ac:dyDescent="0.25">
      <c r="B129" s="31"/>
      <c r="C129" s="47" t="s">
        <v>65</v>
      </c>
      <c r="D129" s="32">
        <f>D3+D16+D89+D98+D107+D112+D122+D117</f>
        <v>207266442</v>
      </c>
      <c r="E129" s="32">
        <f>E3+E16+E89+E98+E107+E112+E122+E117</f>
        <v>130635548.06</v>
      </c>
      <c r="F129" s="33">
        <f t="shared" ref="F129:O129" si="38">F3+F16+F89+F98+F107+F112+F122+F117</f>
        <v>0</v>
      </c>
      <c r="G129" s="33">
        <f t="shared" si="38"/>
        <v>0</v>
      </c>
      <c r="H129" s="33">
        <f t="shared" si="38"/>
        <v>0</v>
      </c>
      <c r="I129" s="33">
        <f t="shared" si="38"/>
        <v>0</v>
      </c>
      <c r="J129" s="33">
        <f t="shared" si="38"/>
        <v>0</v>
      </c>
      <c r="K129" s="33">
        <f t="shared" si="38"/>
        <v>0</v>
      </c>
      <c r="L129" s="33">
        <f t="shared" si="38"/>
        <v>0</v>
      </c>
      <c r="M129" s="33">
        <f t="shared" si="38"/>
        <v>0</v>
      </c>
      <c r="N129" s="33">
        <f t="shared" si="38"/>
        <v>0</v>
      </c>
      <c r="O129" s="33">
        <f t="shared" si="38"/>
        <v>0</v>
      </c>
      <c r="P129" s="34">
        <f>SUM(D129:O129)</f>
        <v>337901990.06</v>
      </c>
    </row>
    <row r="130" spans="2:16" s="30" customFormat="1" ht="15.75" x14ac:dyDescent="0.25">
      <c r="B130" s="31"/>
      <c r="C130" s="47" t="s">
        <v>66</v>
      </c>
      <c r="D130" s="35">
        <f>D129-D131</f>
        <v>0</v>
      </c>
      <c r="E130" s="35">
        <f t="shared" ref="E130:O130" si="39">E129-E131</f>
        <v>0</v>
      </c>
      <c r="F130" s="35">
        <f t="shared" si="39"/>
        <v>0</v>
      </c>
      <c r="G130" s="35">
        <f t="shared" si="39"/>
        <v>0</v>
      </c>
      <c r="H130" s="35">
        <f t="shared" si="39"/>
        <v>0</v>
      </c>
      <c r="I130" s="35">
        <f t="shared" si="39"/>
        <v>0</v>
      </c>
      <c r="J130" s="35">
        <f t="shared" si="39"/>
        <v>0</v>
      </c>
      <c r="K130" s="35">
        <f t="shared" si="39"/>
        <v>0</v>
      </c>
      <c r="L130" s="35">
        <f t="shared" si="39"/>
        <v>0</v>
      </c>
      <c r="M130" s="35">
        <f t="shared" si="39"/>
        <v>0</v>
      </c>
      <c r="N130" s="35">
        <f t="shared" si="39"/>
        <v>0</v>
      </c>
      <c r="O130" s="35">
        <f t="shared" si="39"/>
        <v>0</v>
      </c>
      <c r="P130" s="34">
        <f t="shared" ref="P130:P144" si="40">SUM(D130:O130)</f>
        <v>0</v>
      </c>
    </row>
    <row r="131" spans="2:16" ht="19.5" customHeight="1" x14ac:dyDescent="0.25">
      <c r="B131" s="39"/>
      <c r="C131" s="48" t="s">
        <v>46</v>
      </c>
      <c r="D131" s="43">
        <f>SUM(D132:D136)</f>
        <v>207266442</v>
      </c>
      <c r="E131" s="43">
        <f t="shared" ref="E131:O131" si="41">SUM(E132:E136)</f>
        <v>130635548.06</v>
      </c>
      <c r="F131" s="49">
        <f t="shared" si="41"/>
        <v>0</v>
      </c>
      <c r="G131" s="49">
        <f t="shared" si="41"/>
        <v>0</v>
      </c>
      <c r="H131" s="49">
        <f t="shared" si="41"/>
        <v>0</v>
      </c>
      <c r="I131" s="49">
        <f t="shared" si="41"/>
        <v>0</v>
      </c>
      <c r="J131" s="49">
        <f t="shared" si="41"/>
        <v>0</v>
      </c>
      <c r="K131" s="49">
        <f t="shared" si="41"/>
        <v>0</v>
      </c>
      <c r="L131" s="49">
        <f t="shared" si="41"/>
        <v>0</v>
      </c>
      <c r="M131" s="49">
        <f t="shared" si="41"/>
        <v>0</v>
      </c>
      <c r="N131" s="49">
        <f t="shared" si="41"/>
        <v>0</v>
      </c>
      <c r="O131" s="49">
        <f t="shared" si="41"/>
        <v>0</v>
      </c>
      <c r="P131" s="34">
        <f t="shared" si="40"/>
        <v>337901990.06</v>
      </c>
    </row>
    <row r="132" spans="2:16" x14ac:dyDescent="0.25">
      <c r="B132" s="19"/>
      <c r="C132" s="28" t="s">
        <v>47</v>
      </c>
      <c r="D132" s="26">
        <f>D5+D9+D13+D18+D22+D26+D34+D38+D42+D46+D50+D54+D58+D62+D66+D70+D74+D78+D82+D86+D91+D100+D104+D109+D114+D119+D126+D95+D30</f>
        <v>86846442</v>
      </c>
      <c r="E132" s="26">
        <f t="shared" ref="E132:O132" si="42">E5+E9+E13+E18+E22+E26+E34+E38+E42+E46+E50+E54+E58+E62+E66+E70+E74+E78+E82+E86+E91+E100+E104+E109+E114+E119+E126+E95+E30</f>
        <v>9149141</v>
      </c>
      <c r="F132" s="12">
        <f t="shared" si="42"/>
        <v>0</v>
      </c>
      <c r="G132" s="12">
        <f t="shared" si="42"/>
        <v>0</v>
      </c>
      <c r="H132" s="12">
        <f t="shared" si="42"/>
        <v>0</v>
      </c>
      <c r="I132" s="12">
        <f t="shared" si="42"/>
        <v>0</v>
      </c>
      <c r="J132" s="12">
        <f t="shared" si="42"/>
        <v>0</v>
      </c>
      <c r="K132" s="12">
        <f t="shared" si="42"/>
        <v>0</v>
      </c>
      <c r="L132" s="12">
        <f t="shared" si="42"/>
        <v>0</v>
      </c>
      <c r="M132" s="12">
        <f t="shared" si="42"/>
        <v>0</v>
      </c>
      <c r="N132" s="12">
        <f t="shared" si="42"/>
        <v>0</v>
      </c>
      <c r="O132" s="12">
        <f t="shared" si="42"/>
        <v>0</v>
      </c>
      <c r="P132" s="34">
        <f t="shared" si="40"/>
        <v>95995583</v>
      </c>
    </row>
    <row r="133" spans="2:16" x14ac:dyDescent="0.25">
      <c r="B133" s="19"/>
      <c r="C133" s="28" t="s">
        <v>48</v>
      </c>
      <c r="D133" s="12">
        <f>D6+D10+D14+D19+D23+D27+D35+D39+D43+D47+D51+D55+D59+D63+D67+D71+D75+D79+D83+D87+D92+D101+D105+D110+D115+D120</f>
        <v>0</v>
      </c>
      <c r="E133" s="12">
        <f t="shared" ref="E133:O134" si="43">E6+E10+E14+E19+E23+E27+E35+E39+E43+E47+E51+E55+E59+E63+E67+E71+E75+E79+E83+E87+E92+E101+E105+E110+E115+E120</f>
        <v>0</v>
      </c>
      <c r="F133" s="12">
        <f t="shared" si="43"/>
        <v>0</v>
      </c>
      <c r="G133" s="12">
        <f t="shared" si="43"/>
        <v>0</v>
      </c>
      <c r="H133" s="12">
        <f t="shared" si="43"/>
        <v>0</v>
      </c>
      <c r="I133" s="12">
        <f t="shared" si="43"/>
        <v>0</v>
      </c>
      <c r="J133" s="12">
        <f t="shared" si="43"/>
        <v>0</v>
      </c>
      <c r="K133" s="12">
        <f t="shared" si="43"/>
        <v>0</v>
      </c>
      <c r="L133" s="12">
        <f t="shared" si="43"/>
        <v>0</v>
      </c>
      <c r="M133" s="12">
        <f t="shared" si="43"/>
        <v>0</v>
      </c>
      <c r="N133" s="12">
        <f t="shared" si="43"/>
        <v>0</v>
      </c>
      <c r="O133" s="12">
        <f t="shared" si="43"/>
        <v>0</v>
      </c>
      <c r="P133" s="34">
        <f t="shared" si="40"/>
        <v>0</v>
      </c>
    </row>
    <row r="134" spans="2:16" x14ac:dyDescent="0.25">
      <c r="C134" s="28" t="s">
        <v>49</v>
      </c>
      <c r="D134" s="12">
        <f>D7+D11+D15+D20+D24+D28+D36+D40+D44+D48+D52+D56+D60+D64+D68+D72+D76+D80+D84+D88+D93+D102+D106+D111+D116+D121+D128</f>
        <v>0</v>
      </c>
      <c r="E134" s="12">
        <f>E7+E11+E15+E20+E24+E28+E36+E40+E44+E48+E52+E56+E60+E64+E68+E72+E76+E80+E84+E88+E93+E102+E106+E111+E116+E121</f>
        <v>0</v>
      </c>
      <c r="F134" s="12">
        <f t="shared" si="43"/>
        <v>0</v>
      </c>
      <c r="G134" s="12">
        <f t="shared" si="43"/>
        <v>0</v>
      </c>
      <c r="H134" s="12">
        <f t="shared" si="43"/>
        <v>0</v>
      </c>
      <c r="I134" s="12">
        <f t="shared" si="43"/>
        <v>0</v>
      </c>
      <c r="J134" s="12">
        <f t="shared" si="43"/>
        <v>0</v>
      </c>
      <c r="K134" s="12">
        <f t="shared" si="43"/>
        <v>0</v>
      </c>
      <c r="L134" s="12">
        <f t="shared" si="43"/>
        <v>0</v>
      </c>
      <c r="M134" s="12">
        <f t="shared" si="43"/>
        <v>0</v>
      </c>
      <c r="N134" s="12">
        <f t="shared" si="43"/>
        <v>0</v>
      </c>
      <c r="O134" s="12">
        <f t="shared" si="43"/>
        <v>0</v>
      </c>
      <c r="P134" s="34">
        <f t="shared" si="40"/>
        <v>0</v>
      </c>
    </row>
    <row r="135" spans="2:16" x14ac:dyDescent="0.25">
      <c r="C135" s="28" t="s">
        <v>51</v>
      </c>
      <c r="D135" s="29">
        <f>D127</f>
        <v>120420000</v>
      </c>
      <c r="E135" s="12">
        <f t="shared" ref="E135:O136" si="44">E127</f>
        <v>0</v>
      </c>
      <c r="F135" s="12">
        <f t="shared" si="44"/>
        <v>0</v>
      </c>
      <c r="G135" s="12">
        <f t="shared" si="44"/>
        <v>0</v>
      </c>
      <c r="H135" s="12">
        <f t="shared" si="44"/>
        <v>0</v>
      </c>
      <c r="I135" s="12">
        <f t="shared" si="44"/>
        <v>0</v>
      </c>
      <c r="J135" s="12">
        <f t="shared" si="44"/>
        <v>0</v>
      </c>
      <c r="K135" s="12">
        <f t="shared" si="44"/>
        <v>0</v>
      </c>
      <c r="L135" s="12">
        <f t="shared" si="44"/>
        <v>0</v>
      </c>
      <c r="M135" s="12">
        <f t="shared" si="44"/>
        <v>0</v>
      </c>
      <c r="N135" s="12">
        <f t="shared" si="44"/>
        <v>0</v>
      </c>
      <c r="O135" s="12">
        <f t="shared" si="44"/>
        <v>0</v>
      </c>
      <c r="P135" s="34">
        <f t="shared" si="40"/>
        <v>120420000</v>
      </c>
    </row>
    <row r="136" spans="2:16" x14ac:dyDescent="0.25">
      <c r="C136" s="28" t="s">
        <v>52</v>
      </c>
      <c r="D136" s="12">
        <f>D128</f>
        <v>0</v>
      </c>
      <c r="E136" s="12">
        <f t="shared" si="44"/>
        <v>121486407.06</v>
      </c>
      <c r="F136" s="12">
        <f t="shared" si="44"/>
        <v>0</v>
      </c>
      <c r="G136" s="12">
        <f t="shared" si="44"/>
        <v>0</v>
      </c>
      <c r="H136" s="12">
        <f t="shared" si="44"/>
        <v>0</v>
      </c>
      <c r="I136" s="12">
        <f t="shared" si="44"/>
        <v>0</v>
      </c>
      <c r="J136" s="12">
        <f t="shared" si="44"/>
        <v>0</v>
      </c>
      <c r="K136" s="12">
        <f t="shared" si="44"/>
        <v>0</v>
      </c>
      <c r="L136" s="12">
        <f t="shared" si="44"/>
        <v>0</v>
      </c>
      <c r="M136" s="12">
        <f t="shared" si="44"/>
        <v>0</v>
      </c>
      <c r="N136" s="12">
        <f t="shared" si="44"/>
        <v>0</v>
      </c>
      <c r="O136" s="12">
        <f t="shared" si="44"/>
        <v>0</v>
      </c>
      <c r="P136" s="34">
        <f t="shared" si="40"/>
        <v>121486407.06</v>
      </c>
    </row>
    <row r="137" spans="2:16" ht="15.75" x14ac:dyDescent="0.25">
      <c r="B137" s="31"/>
      <c r="C137" s="47" t="s">
        <v>66</v>
      </c>
      <c r="D137" s="35">
        <f>D129-D138</f>
        <v>0</v>
      </c>
      <c r="E137" s="35">
        <f t="shared" ref="E137:O137" si="45">E129-E138</f>
        <v>0</v>
      </c>
      <c r="F137" s="35">
        <f t="shared" si="45"/>
        <v>0</v>
      </c>
      <c r="G137" s="35">
        <f t="shared" si="45"/>
        <v>0</v>
      </c>
      <c r="H137" s="35">
        <f t="shared" si="45"/>
        <v>0</v>
      </c>
      <c r="I137" s="35">
        <f t="shared" si="45"/>
        <v>0</v>
      </c>
      <c r="J137" s="35">
        <f t="shared" si="45"/>
        <v>0</v>
      </c>
      <c r="K137" s="35">
        <f t="shared" si="45"/>
        <v>0</v>
      </c>
      <c r="L137" s="35">
        <f t="shared" si="45"/>
        <v>0</v>
      </c>
      <c r="M137" s="35">
        <f t="shared" si="45"/>
        <v>0</v>
      </c>
      <c r="N137" s="35">
        <f t="shared" si="45"/>
        <v>0</v>
      </c>
      <c r="O137" s="35">
        <f t="shared" si="45"/>
        <v>0</v>
      </c>
      <c r="P137" s="34">
        <f t="shared" si="40"/>
        <v>0</v>
      </c>
    </row>
    <row r="138" spans="2:16" s="20" customFormat="1" x14ac:dyDescent="0.25">
      <c r="B138" s="40">
        <f>B139+B140+B142+B143</f>
        <v>11614</v>
      </c>
      <c r="C138" s="41" t="s">
        <v>43</v>
      </c>
      <c r="D138" s="42">
        <f>SUM(D139:D143)</f>
        <v>207266442</v>
      </c>
      <c r="E138" s="42">
        <f t="shared" ref="E138:O138" si="46">SUM(E139:E143)</f>
        <v>130635548.06</v>
      </c>
      <c r="F138" s="42">
        <f t="shared" si="46"/>
        <v>0</v>
      </c>
      <c r="G138" s="42">
        <f t="shared" si="46"/>
        <v>0</v>
      </c>
      <c r="H138" s="42">
        <f t="shared" si="46"/>
        <v>0</v>
      </c>
      <c r="I138" s="42">
        <f t="shared" si="46"/>
        <v>0</v>
      </c>
      <c r="J138" s="42">
        <f t="shared" si="46"/>
        <v>0</v>
      </c>
      <c r="K138" s="42">
        <f t="shared" si="46"/>
        <v>0</v>
      </c>
      <c r="L138" s="42">
        <f t="shared" si="46"/>
        <v>0</v>
      </c>
      <c r="M138" s="42">
        <f t="shared" si="46"/>
        <v>0</v>
      </c>
      <c r="N138" s="42">
        <f t="shared" si="46"/>
        <v>0</v>
      </c>
      <c r="O138" s="42">
        <f t="shared" si="46"/>
        <v>0</v>
      </c>
      <c r="P138" s="34">
        <f t="shared" si="40"/>
        <v>337901990.06</v>
      </c>
    </row>
    <row r="139" spans="2:16" ht="25.5" customHeight="1" x14ac:dyDescent="0.25">
      <c r="B139" s="19">
        <v>3122</v>
      </c>
      <c r="C139" s="2" t="s">
        <v>1</v>
      </c>
      <c r="D139" s="25">
        <f>D4+D113+D125+2100000</f>
        <v>123360000</v>
      </c>
      <c r="E139" s="25">
        <f>E125</f>
        <v>119257776.08</v>
      </c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34">
        <f t="shared" si="40"/>
        <v>242617776.07999998</v>
      </c>
    </row>
    <row r="140" spans="2:16" x14ac:dyDescent="0.25">
      <c r="B140" s="21">
        <v>3142</v>
      </c>
      <c r="C140" s="2" t="s">
        <v>2</v>
      </c>
      <c r="D140" s="25">
        <f>D8+D12+D17+D21+D29+D33+D37+D45+D49+D53+D41+D57+D61+D65+D73+D69+D77+D81+D85+D99++D108+D25</f>
        <v>77936283</v>
      </c>
      <c r="E140" s="25">
        <f>E4+E73+E77+E81+E85+E103</f>
        <v>5649141</v>
      </c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34">
        <f t="shared" si="40"/>
        <v>83585424</v>
      </c>
    </row>
    <row r="141" spans="2:16" ht="24" x14ac:dyDescent="0.25">
      <c r="B141" s="21">
        <v>3143</v>
      </c>
      <c r="C141" s="13" t="s">
        <v>67</v>
      </c>
      <c r="D141" s="25"/>
      <c r="E141" s="25">
        <f>E118</f>
        <v>3500000</v>
      </c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34"/>
    </row>
    <row r="142" spans="2:16" ht="28.5" customHeight="1" x14ac:dyDescent="0.25">
      <c r="B142" s="21">
        <v>3110</v>
      </c>
      <c r="C142" s="13" t="s">
        <v>4</v>
      </c>
      <c r="D142" s="6">
        <f>4830159</f>
        <v>4830159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34">
        <f t="shared" si="40"/>
        <v>4830159</v>
      </c>
    </row>
    <row r="143" spans="2:16" x14ac:dyDescent="0.25">
      <c r="B143" s="19">
        <v>2240</v>
      </c>
      <c r="C143" s="13" t="s">
        <v>3</v>
      </c>
      <c r="D143" s="25">
        <f>D124</f>
        <v>1140000</v>
      </c>
      <c r="E143" s="25">
        <f>E124</f>
        <v>2228630.98</v>
      </c>
      <c r="F143" s="25">
        <f t="shared" ref="F143:O143" si="47">F124</f>
        <v>0</v>
      </c>
      <c r="G143" s="25">
        <f t="shared" si="47"/>
        <v>0</v>
      </c>
      <c r="H143" s="25">
        <f t="shared" si="47"/>
        <v>0</v>
      </c>
      <c r="I143" s="25">
        <f t="shared" si="47"/>
        <v>0</v>
      </c>
      <c r="J143" s="25">
        <f t="shared" si="47"/>
        <v>0</v>
      </c>
      <c r="K143" s="25">
        <f t="shared" si="47"/>
        <v>0</v>
      </c>
      <c r="L143" s="25">
        <f t="shared" si="47"/>
        <v>0</v>
      </c>
      <c r="M143" s="25">
        <f t="shared" si="47"/>
        <v>0</v>
      </c>
      <c r="N143" s="25">
        <f t="shared" si="47"/>
        <v>0</v>
      </c>
      <c r="O143" s="25">
        <f t="shared" si="47"/>
        <v>0</v>
      </c>
      <c r="P143" s="34">
        <f t="shared" si="40"/>
        <v>3368630.98</v>
      </c>
    </row>
    <row r="144" spans="2:16" x14ac:dyDescent="0.25">
      <c r="B144" s="22"/>
      <c r="C144" s="37"/>
      <c r="D144" s="37"/>
      <c r="E144" s="37"/>
      <c r="P144" s="34">
        <f t="shared" si="40"/>
        <v>0</v>
      </c>
    </row>
    <row r="145" spans="2:16" s="20" customFormat="1" ht="36" x14ac:dyDescent="0.25">
      <c r="B145" s="38"/>
      <c r="C145" s="38"/>
      <c r="D145" s="38"/>
      <c r="E145" s="13" t="s">
        <v>71</v>
      </c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46">
        <f t="shared" ref="P145:P147" si="48">SUM(D145:O145)</f>
        <v>0</v>
      </c>
    </row>
    <row r="146" spans="2:16" x14ac:dyDescent="0.25">
      <c r="P146" s="45">
        <f t="shared" si="48"/>
        <v>0</v>
      </c>
    </row>
    <row r="147" spans="2:16" x14ac:dyDescent="0.25">
      <c r="P147" s="45">
        <f t="shared" si="48"/>
        <v>0</v>
      </c>
    </row>
  </sheetData>
  <mergeCells count="3">
    <mergeCell ref="B8:B12"/>
    <mergeCell ref="B17:B69"/>
    <mergeCell ref="C124:C12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7"/>
  <sheetViews>
    <sheetView workbookViewId="0">
      <selection activeCell="E1" sqref="E1:E1048576"/>
    </sheetView>
  </sheetViews>
  <sheetFormatPr defaultRowHeight="15" x14ac:dyDescent="0.25"/>
  <cols>
    <col min="1" max="1" width="0.85546875" customWidth="1"/>
    <col min="2" max="2" width="8.140625" style="1" customWidth="1"/>
    <col min="3" max="3" width="34.140625" customWidth="1"/>
    <col min="4" max="4" width="16" customWidth="1"/>
    <col min="15" max="15" width="16.7109375" style="44" customWidth="1"/>
  </cols>
  <sheetData>
    <row r="1" spans="2:15" ht="48.75" x14ac:dyDescent="0.25">
      <c r="B1" s="8"/>
      <c r="C1" s="6" t="s">
        <v>54</v>
      </c>
      <c r="D1" s="2" t="s">
        <v>37</v>
      </c>
      <c r="E1" s="2"/>
      <c r="F1" s="2"/>
      <c r="G1" s="2"/>
      <c r="H1" s="2"/>
      <c r="I1" s="2"/>
      <c r="J1" s="2"/>
      <c r="K1" s="2"/>
      <c r="L1" s="2"/>
      <c r="M1" s="2"/>
      <c r="N1" s="2"/>
      <c r="O1" s="44" t="s">
        <v>53</v>
      </c>
    </row>
    <row r="2" spans="2:15" x14ac:dyDescent="0.25">
      <c r="B2" s="8"/>
      <c r="C2" s="6"/>
      <c r="D2" s="2"/>
      <c r="E2" s="16" t="s">
        <v>55</v>
      </c>
      <c r="F2" s="16" t="s">
        <v>56</v>
      </c>
      <c r="G2" s="16" t="s">
        <v>57</v>
      </c>
      <c r="H2" s="16" t="s">
        <v>58</v>
      </c>
      <c r="I2" s="16" t="s">
        <v>59</v>
      </c>
      <c r="J2" s="16" t="s">
        <v>60</v>
      </c>
      <c r="K2" s="16" t="s">
        <v>61</v>
      </c>
      <c r="L2" s="16" t="s">
        <v>62</v>
      </c>
      <c r="M2" s="16" t="s">
        <v>63</v>
      </c>
      <c r="N2" s="16" t="s">
        <v>64</v>
      </c>
    </row>
    <row r="3" spans="2:15" ht="30" x14ac:dyDescent="0.25">
      <c r="B3" s="15">
        <v>1517310</v>
      </c>
      <c r="C3" s="14" t="s">
        <v>0</v>
      </c>
      <c r="D3" s="17">
        <f>D4+D8+D12</f>
        <v>6800000</v>
      </c>
      <c r="E3" s="24">
        <f t="shared" ref="E3:N3" si="0">E4+E8+E12</f>
        <v>0</v>
      </c>
      <c r="F3" s="24">
        <f t="shared" si="0"/>
        <v>0</v>
      </c>
      <c r="G3" s="24">
        <f t="shared" si="0"/>
        <v>0</v>
      </c>
      <c r="H3" s="24">
        <f t="shared" si="0"/>
        <v>0</v>
      </c>
      <c r="I3" s="24">
        <f t="shared" si="0"/>
        <v>0</v>
      </c>
      <c r="J3" s="24">
        <f t="shared" si="0"/>
        <v>0</v>
      </c>
      <c r="K3" s="24">
        <f t="shared" si="0"/>
        <v>0</v>
      </c>
      <c r="L3" s="24">
        <f t="shared" si="0"/>
        <v>0</v>
      </c>
      <c r="M3" s="24">
        <f t="shared" si="0"/>
        <v>0</v>
      </c>
      <c r="N3" s="24">
        <f t="shared" si="0"/>
        <v>0</v>
      </c>
      <c r="O3" s="45">
        <f t="shared" ref="O3:O34" si="1">SUM(D3:N3)</f>
        <v>6800000</v>
      </c>
    </row>
    <row r="4" spans="2:15" ht="43.5" customHeight="1" x14ac:dyDescent="0.25">
      <c r="B4" s="8">
        <v>3122</v>
      </c>
      <c r="C4" s="2" t="s">
        <v>7</v>
      </c>
      <c r="D4" s="12">
        <f>SUM(D5:D7)</f>
        <v>200000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45">
        <f t="shared" si="1"/>
        <v>200000</v>
      </c>
    </row>
    <row r="5" spans="2:15" ht="16.5" customHeight="1" x14ac:dyDescent="0.25">
      <c r="B5" s="9"/>
      <c r="C5" s="28" t="s">
        <v>47</v>
      </c>
      <c r="D5" s="12">
        <v>200000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45">
        <f t="shared" si="1"/>
        <v>200000</v>
      </c>
    </row>
    <row r="6" spans="2:15" ht="17.25" customHeight="1" x14ac:dyDescent="0.25">
      <c r="B6" s="9"/>
      <c r="C6" s="28" t="s">
        <v>48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45">
        <f t="shared" si="1"/>
        <v>0</v>
      </c>
    </row>
    <row r="7" spans="2:15" ht="15.75" customHeight="1" x14ac:dyDescent="0.25">
      <c r="B7" s="9"/>
      <c r="C7" s="28" t="s">
        <v>49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45">
        <f t="shared" si="1"/>
        <v>0</v>
      </c>
    </row>
    <row r="8" spans="2:15" ht="42" customHeight="1" x14ac:dyDescent="0.25">
      <c r="B8" s="53">
        <v>3142</v>
      </c>
      <c r="C8" s="2" t="s">
        <v>6</v>
      </c>
      <c r="D8" s="12">
        <f>SUM(D9:D11)</f>
        <v>1600000</v>
      </c>
      <c r="E8" s="12">
        <f t="shared" ref="E8:N8" si="2">SUM(E9:E11)</f>
        <v>0</v>
      </c>
      <c r="F8" s="12">
        <f t="shared" si="2"/>
        <v>0</v>
      </c>
      <c r="G8" s="12">
        <f t="shared" si="2"/>
        <v>0</v>
      </c>
      <c r="H8" s="12">
        <f t="shared" si="2"/>
        <v>0</v>
      </c>
      <c r="I8" s="12">
        <f t="shared" si="2"/>
        <v>0</v>
      </c>
      <c r="J8" s="12">
        <f t="shared" si="2"/>
        <v>0</v>
      </c>
      <c r="K8" s="12">
        <f t="shared" si="2"/>
        <v>0</v>
      </c>
      <c r="L8" s="12">
        <f t="shared" si="2"/>
        <v>0</v>
      </c>
      <c r="M8" s="12">
        <f t="shared" si="2"/>
        <v>0</v>
      </c>
      <c r="N8" s="12">
        <f t="shared" si="2"/>
        <v>0</v>
      </c>
      <c r="O8" s="45">
        <f t="shared" si="1"/>
        <v>1600000</v>
      </c>
    </row>
    <row r="9" spans="2:15" ht="18" customHeight="1" x14ac:dyDescent="0.25">
      <c r="B9" s="53"/>
      <c r="C9" s="28" t="s">
        <v>47</v>
      </c>
      <c r="D9" s="12">
        <v>1600000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45">
        <f t="shared" si="1"/>
        <v>1600000</v>
      </c>
    </row>
    <row r="10" spans="2:15" ht="16.5" customHeight="1" x14ac:dyDescent="0.25">
      <c r="B10" s="53"/>
      <c r="C10" s="28" t="s">
        <v>48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45">
        <f t="shared" si="1"/>
        <v>0</v>
      </c>
    </row>
    <row r="11" spans="2:15" ht="15.75" customHeight="1" x14ac:dyDescent="0.25">
      <c r="B11" s="53"/>
      <c r="C11" s="28" t="s">
        <v>49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45">
        <f t="shared" si="1"/>
        <v>0</v>
      </c>
    </row>
    <row r="12" spans="2:15" ht="36.75" x14ac:dyDescent="0.25">
      <c r="B12" s="53"/>
      <c r="C12" s="2" t="s">
        <v>5</v>
      </c>
      <c r="D12" s="12">
        <f>SUM(D13:D15)</f>
        <v>5000000</v>
      </c>
      <c r="E12" s="12">
        <f t="shared" ref="E12:N12" si="3">SUM(E13:E15)</f>
        <v>0</v>
      </c>
      <c r="F12" s="12">
        <f t="shared" si="3"/>
        <v>0</v>
      </c>
      <c r="G12" s="12">
        <f t="shared" si="3"/>
        <v>0</v>
      </c>
      <c r="H12" s="12">
        <f t="shared" si="3"/>
        <v>0</v>
      </c>
      <c r="I12" s="12">
        <f t="shared" si="3"/>
        <v>0</v>
      </c>
      <c r="J12" s="12">
        <f t="shared" si="3"/>
        <v>0</v>
      </c>
      <c r="K12" s="12">
        <f t="shared" si="3"/>
        <v>0</v>
      </c>
      <c r="L12" s="12">
        <f t="shared" si="3"/>
        <v>0</v>
      </c>
      <c r="M12" s="12">
        <f t="shared" si="3"/>
        <v>0</v>
      </c>
      <c r="N12" s="12">
        <f t="shared" si="3"/>
        <v>0</v>
      </c>
      <c r="O12" s="45">
        <f t="shared" si="1"/>
        <v>5000000</v>
      </c>
    </row>
    <row r="13" spans="2:15" x14ac:dyDescent="0.25">
      <c r="B13" s="9"/>
      <c r="C13" s="28" t="s">
        <v>47</v>
      </c>
      <c r="D13" s="27">
        <v>5000000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45">
        <f t="shared" si="1"/>
        <v>5000000</v>
      </c>
    </row>
    <row r="14" spans="2:15" x14ac:dyDescent="0.25">
      <c r="B14" s="9"/>
      <c r="C14" s="28" t="s">
        <v>48</v>
      </c>
      <c r="D14" s="27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45">
        <f t="shared" si="1"/>
        <v>0</v>
      </c>
    </row>
    <row r="15" spans="2:15" x14ac:dyDescent="0.25">
      <c r="B15" s="9"/>
      <c r="C15" s="28" t="s">
        <v>49</v>
      </c>
      <c r="D15" s="27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45">
        <f t="shared" si="1"/>
        <v>0</v>
      </c>
    </row>
    <row r="16" spans="2:15" ht="30" x14ac:dyDescent="0.25">
      <c r="B16" s="7">
        <v>1517321</v>
      </c>
      <c r="C16" s="14" t="s">
        <v>8</v>
      </c>
      <c r="D16" s="17">
        <f>D17+D21+D25+D29+D33+D37+D41+D45+D49+D53+D57+D61+D65+D69+D77+D85+D73+D81</f>
        <v>60340394</v>
      </c>
      <c r="E16" s="24">
        <f t="shared" ref="E16:N16" si="4">E17+E21+E25+E29+E33+E37+E41+E45+E49+E53+E57+E61+E65+E69+E77+E85+E73+E81</f>
        <v>0</v>
      </c>
      <c r="F16" s="24">
        <f t="shared" si="4"/>
        <v>0</v>
      </c>
      <c r="G16" s="24">
        <f t="shared" si="4"/>
        <v>0</v>
      </c>
      <c r="H16" s="24">
        <f t="shared" si="4"/>
        <v>0</v>
      </c>
      <c r="I16" s="24">
        <f t="shared" si="4"/>
        <v>0</v>
      </c>
      <c r="J16" s="24">
        <f t="shared" si="4"/>
        <v>0</v>
      </c>
      <c r="K16" s="24">
        <f t="shared" si="4"/>
        <v>0</v>
      </c>
      <c r="L16" s="24">
        <f t="shared" si="4"/>
        <v>0</v>
      </c>
      <c r="M16" s="24">
        <f t="shared" si="4"/>
        <v>0</v>
      </c>
      <c r="N16" s="24">
        <f t="shared" si="4"/>
        <v>0</v>
      </c>
      <c r="O16" s="45">
        <f t="shared" si="1"/>
        <v>60340394</v>
      </c>
    </row>
    <row r="17" spans="2:15" ht="36.75" customHeight="1" x14ac:dyDescent="0.25">
      <c r="B17" s="53">
        <v>3142</v>
      </c>
      <c r="C17" s="2" t="s">
        <v>9</v>
      </c>
      <c r="D17" s="12">
        <f>SUM(D18:D20)</f>
        <v>18178102</v>
      </c>
      <c r="E17" s="12">
        <f t="shared" ref="E17:N17" si="5">SUM(E18:E20)</f>
        <v>0</v>
      </c>
      <c r="F17" s="12">
        <f t="shared" si="5"/>
        <v>0</v>
      </c>
      <c r="G17" s="12">
        <f t="shared" si="5"/>
        <v>0</v>
      </c>
      <c r="H17" s="12">
        <f t="shared" si="5"/>
        <v>0</v>
      </c>
      <c r="I17" s="12">
        <f t="shared" si="5"/>
        <v>0</v>
      </c>
      <c r="J17" s="12">
        <f t="shared" si="5"/>
        <v>0</v>
      </c>
      <c r="K17" s="12">
        <f t="shared" si="5"/>
        <v>0</v>
      </c>
      <c r="L17" s="12">
        <f t="shared" si="5"/>
        <v>0</v>
      </c>
      <c r="M17" s="12">
        <f t="shared" si="5"/>
        <v>0</v>
      </c>
      <c r="N17" s="12">
        <f t="shared" si="5"/>
        <v>0</v>
      </c>
      <c r="O17" s="45">
        <f t="shared" si="1"/>
        <v>18178102</v>
      </c>
    </row>
    <row r="18" spans="2:15" ht="21" customHeight="1" x14ac:dyDescent="0.25">
      <c r="B18" s="53"/>
      <c r="C18" s="28" t="s">
        <v>47</v>
      </c>
      <c r="D18" s="11">
        <v>18178102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5">
        <f t="shared" si="1"/>
        <v>18178102</v>
      </c>
    </row>
    <row r="19" spans="2:15" ht="18" customHeight="1" x14ac:dyDescent="0.25">
      <c r="B19" s="53"/>
      <c r="C19" s="28" t="s">
        <v>48</v>
      </c>
      <c r="D19" s="11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5">
        <f t="shared" si="1"/>
        <v>0</v>
      </c>
    </row>
    <row r="20" spans="2:15" ht="16.5" customHeight="1" x14ac:dyDescent="0.25">
      <c r="B20" s="53"/>
      <c r="C20" s="28" t="s">
        <v>49</v>
      </c>
      <c r="D20" s="11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45">
        <f t="shared" si="1"/>
        <v>0</v>
      </c>
    </row>
    <row r="21" spans="2:15" ht="49.5" customHeight="1" x14ac:dyDescent="0.25">
      <c r="B21" s="53"/>
      <c r="C21" s="2" t="s">
        <v>10</v>
      </c>
      <c r="D21" s="12">
        <f>SUM(D22:D24)</f>
        <v>13633645</v>
      </c>
      <c r="E21" s="12">
        <f t="shared" ref="E21:M21" si="6">SUM(E22:E24)</f>
        <v>0</v>
      </c>
      <c r="F21" s="12">
        <f t="shared" si="6"/>
        <v>0</v>
      </c>
      <c r="G21" s="12">
        <f t="shared" si="6"/>
        <v>0</v>
      </c>
      <c r="H21" s="12">
        <f t="shared" si="6"/>
        <v>0</v>
      </c>
      <c r="I21" s="12">
        <f t="shared" si="6"/>
        <v>0</v>
      </c>
      <c r="J21" s="12">
        <f t="shared" si="6"/>
        <v>0</v>
      </c>
      <c r="K21" s="12">
        <f t="shared" si="6"/>
        <v>0</v>
      </c>
      <c r="L21" s="12">
        <f t="shared" si="6"/>
        <v>0</v>
      </c>
      <c r="M21" s="12">
        <f t="shared" si="6"/>
        <v>0</v>
      </c>
      <c r="N21" s="12">
        <f>SUM(N22:N24)</f>
        <v>0</v>
      </c>
      <c r="O21" s="45">
        <f t="shared" si="1"/>
        <v>13633645</v>
      </c>
    </row>
    <row r="22" spans="2:15" x14ac:dyDescent="0.25">
      <c r="B22" s="53"/>
      <c r="C22" s="28" t="s">
        <v>47</v>
      </c>
      <c r="D22" s="12">
        <v>13633645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5">
        <f t="shared" si="1"/>
        <v>13633645</v>
      </c>
    </row>
    <row r="23" spans="2:15" x14ac:dyDescent="0.25">
      <c r="B23" s="53"/>
      <c r="C23" s="28" t="s">
        <v>48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45">
        <f t="shared" si="1"/>
        <v>0</v>
      </c>
    </row>
    <row r="24" spans="2:15" x14ac:dyDescent="0.25">
      <c r="B24" s="53"/>
      <c r="C24" s="28" t="s">
        <v>49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5">
        <f t="shared" si="1"/>
        <v>0</v>
      </c>
    </row>
    <row r="25" spans="2:15" ht="48" x14ac:dyDescent="0.25">
      <c r="B25" s="53"/>
      <c r="C25" s="3" t="s">
        <v>11</v>
      </c>
      <c r="D25" s="12">
        <f>SUM(D26:D28)</f>
        <v>5800000</v>
      </c>
      <c r="E25" s="12">
        <f t="shared" ref="E25:N25" si="7">SUM(E26:E28)</f>
        <v>0</v>
      </c>
      <c r="F25" s="12">
        <f t="shared" si="7"/>
        <v>0</v>
      </c>
      <c r="G25" s="12">
        <f t="shared" si="7"/>
        <v>0</v>
      </c>
      <c r="H25" s="12">
        <f t="shared" si="7"/>
        <v>0</v>
      </c>
      <c r="I25" s="12">
        <f t="shared" si="7"/>
        <v>0</v>
      </c>
      <c r="J25" s="12">
        <f t="shared" si="7"/>
        <v>0</v>
      </c>
      <c r="K25" s="12">
        <f t="shared" si="7"/>
        <v>0</v>
      </c>
      <c r="L25" s="12">
        <f t="shared" si="7"/>
        <v>0</v>
      </c>
      <c r="M25" s="12">
        <f t="shared" si="7"/>
        <v>0</v>
      </c>
      <c r="N25" s="12">
        <f t="shared" si="7"/>
        <v>0</v>
      </c>
      <c r="O25" s="45">
        <f t="shared" si="1"/>
        <v>5800000</v>
      </c>
    </row>
    <row r="26" spans="2:15" x14ac:dyDescent="0.25">
      <c r="B26" s="53"/>
      <c r="C26" s="28" t="s">
        <v>47</v>
      </c>
      <c r="D26" s="11">
        <v>5800000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45">
        <f t="shared" si="1"/>
        <v>5800000</v>
      </c>
    </row>
    <row r="27" spans="2:15" x14ac:dyDescent="0.25">
      <c r="B27" s="53"/>
      <c r="C27" s="28" t="s">
        <v>48</v>
      </c>
      <c r="D27" s="11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5">
        <f t="shared" si="1"/>
        <v>0</v>
      </c>
    </row>
    <row r="28" spans="2:15" x14ac:dyDescent="0.25">
      <c r="B28" s="53"/>
      <c r="C28" s="28" t="s">
        <v>49</v>
      </c>
      <c r="D28" s="11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5">
        <f t="shared" si="1"/>
        <v>0</v>
      </c>
    </row>
    <row r="29" spans="2:15" ht="48" x14ac:dyDescent="0.25">
      <c r="B29" s="53"/>
      <c r="C29" s="3" t="s">
        <v>12</v>
      </c>
      <c r="D29" s="12">
        <f>SUM(D30:D32)</f>
        <v>1022910</v>
      </c>
      <c r="E29" s="12">
        <f t="shared" ref="E29:N29" si="8">SUM(E30:E32)</f>
        <v>0</v>
      </c>
      <c r="F29" s="12">
        <f t="shared" si="8"/>
        <v>0</v>
      </c>
      <c r="G29" s="12">
        <f t="shared" si="8"/>
        <v>0</v>
      </c>
      <c r="H29" s="12">
        <f t="shared" si="8"/>
        <v>0</v>
      </c>
      <c r="I29" s="12">
        <f t="shared" si="8"/>
        <v>0</v>
      </c>
      <c r="J29" s="12">
        <f t="shared" si="8"/>
        <v>0</v>
      </c>
      <c r="K29" s="12">
        <f t="shared" si="8"/>
        <v>0</v>
      </c>
      <c r="L29" s="12">
        <f t="shared" si="8"/>
        <v>0</v>
      </c>
      <c r="M29" s="12">
        <f t="shared" si="8"/>
        <v>0</v>
      </c>
      <c r="N29" s="12">
        <f t="shared" si="8"/>
        <v>0</v>
      </c>
      <c r="O29" s="45">
        <f t="shared" si="1"/>
        <v>1022910</v>
      </c>
    </row>
    <row r="30" spans="2:15" x14ac:dyDescent="0.25">
      <c r="B30" s="53"/>
      <c r="C30" s="28" t="s">
        <v>47</v>
      </c>
      <c r="D30" s="11">
        <v>1022910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5">
        <f t="shared" si="1"/>
        <v>1022910</v>
      </c>
    </row>
    <row r="31" spans="2:15" x14ac:dyDescent="0.25">
      <c r="B31" s="53"/>
      <c r="C31" s="28" t="s">
        <v>48</v>
      </c>
      <c r="D31" s="11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45">
        <f t="shared" si="1"/>
        <v>0</v>
      </c>
    </row>
    <row r="32" spans="2:15" x14ac:dyDescent="0.25">
      <c r="B32" s="53"/>
      <c r="C32" s="28" t="s">
        <v>49</v>
      </c>
      <c r="D32" s="11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45">
        <f t="shared" si="1"/>
        <v>0</v>
      </c>
    </row>
    <row r="33" spans="2:15" ht="59.25" customHeight="1" x14ac:dyDescent="0.25">
      <c r="B33" s="53"/>
      <c r="C33" s="3" t="s">
        <v>22</v>
      </c>
      <c r="D33" s="12">
        <f>SUM(D34:D36)</f>
        <v>11622939</v>
      </c>
      <c r="E33" s="12">
        <f t="shared" ref="E33:N33" si="9">SUM(E34:E36)</f>
        <v>0</v>
      </c>
      <c r="F33" s="12">
        <f t="shared" si="9"/>
        <v>0</v>
      </c>
      <c r="G33" s="12">
        <f t="shared" si="9"/>
        <v>0</v>
      </c>
      <c r="H33" s="12">
        <f t="shared" si="9"/>
        <v>0</v>
      </c>
      <c r="I33" s="12">
        <f t="shared" si="9"/>
        <v>0</v>
      </c>
      <c r="J33" s="12">
        <f t="shared" si="9"/>
        <v>0</v>
      </c>
      <c r="K33" s="12">
        <f t="shared" si="9"/>
        <v>0</v>
      </c>
      <c r="L33" s="12">
        <f t="shared" si="9"/>
        <v>0</v>
      </c>
      <c r="M33" s="12">
        <f t="shared" si="9"/>
        <v>0</v>
      </c>
      <c r="N33" s="12">
        <f t="shared" si="9"/>
        <v>0</v>
      </c>
      <c r="O33" s="45">
        <f t="shared" si="1"/>
        <v>11622939</v>
      </c>
    </row>
    <row r="34" spans="2:15" ht="19.5" customHeight="1" x14ac:dyDescent="0.25">
      <c r="B34" s="53"/>
      <c r="C34" s="28" t="s">
        <v>47</v>
      </c>
      <c r="D34" s="11">
        <v>11622939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45">
        <f t="shared" si="1"/>
        <v>11622939</v>
      </c>
    </row>
    <row r="35" spans="2:15" ht="18.75" customHeight="1" x14ac:dyDescent="0.25">
      <c r="B35" s="53"/>
      <c r="C35" s="28" t="s">
        <v>48</v>
      </c>
      <c r="D35" s="11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45">
        <f t="shared" ref="O35:O66" si="10">SUM(D35:N35)</f>
        <v>0</v>
      </c>
    </row>
    <row r="36" spans="2:15" ht="20.25" customHeight="1" x14ac:dyDescent="0.25">
      <c r="B36" s="53"/>
      <c r="C36" s="28" t="s">
        <v>49</v>
      </c>
      <c r="D36" s="11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45">
        <f t="shared" si="10"/>
        <v>0</v>
      </c>
    </row>
    <row r="37" spans="2:15" ht="60" x14ac:dyDescent="0.25">
      <c r="B37" s="53"/>
      <c r="C37" s="3" t="s">
        <v>13</v>
      </c>
      <c r="D37" s="12">
        <f>SUM(D38:D40)</f>
        <v>8000000</v>
      </c>
      <c r="E37" s="12">
        <f t="shared" ref="E37:N37" si="11">SUM(E38:E40)</f>
        <v>0</v>
      </c>
      <c r="F37" s="12">
        <f t="shared" si="11"/>
        <v>0</v>
      </c>
      <c r="G37" s="12">
        <f t="shared" si="11"/>
        <v>0</v>
      </c>
      <c r="H37" s="12">
        <f t="shared" si="11"/>
        <v>0</v>
      </c>
      <c r="I37" s="12">
        <f t="shared" si="11"/>
        <v>0</v>
      </c>
      <c r="J37" s="12">
        <f t="shared" si="11"/>
        <v>0</v>
      </c>
      <c r="K37" s="12">
        <f t="shared" si="11"/>
        <v>0</v>
      </c>
      <c r="L37" s="12">
        <f t="shared" si="11"/>
        <v>0</v>
      </c>
      <c r="M37" s="12">
        <f t="shared" si="11"/>
        <v>0</v>
      </c>
      <c r="N37" s="12">
        <f t="shared" si="11"/>
        <v>0</v>
      </c>
      <c r="O37" s="45">
        <f t="shared" si="10"/>
        <v>8000000</v>
      </c>
    </row>
    <row r="38" spans="2:15" x14ac:dyDescent="0.25">
      <c r="B38" s="53"/>
      <c r="C38" s="28" t="s">
        <v>47</v>
      </c>
      <c r="D38" s="11">
        <v>8000000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45">
        <f t="shared" si="10"/>
        <v>8000000</v>
      </c>
    </row>
    <row r="39" spans="2:15" x14ac:dyDescent="0.25">
      <c r="B39" s="53"/>
      <c r="C39" s="28" t="s">
        <v>48</v>
      </c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45">
        <f t="shared" si="10"/>
        <v>0</v>
      </c>
    </row>
    <row r="40" spans="2:15" x14ac:dyDescent="0.25">
      <c r="B40" s="53"/>
      <c r="C40" s="28" t="s">
        <v>49</v>
      </c>
      <c r="D40" s="11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45">
        <f t="shared" si="10"/>
        <v>0</v>
      </c>
    </row>
    <row r="41" spans="2:15" ht="63" customHeight="1" x14ac:dyDescent="0.25">
      <c r="B41" s="53"/>
      <c r="C41" s="4" t="s">
        <v>14</v>
      </c>
      <c r="D41" s="12">
        <f>SUM(D42:D44)</f>
        <v>477000</v>
      </c>
      <c r="E41" s="12">
        <f t="shared" ref="E41:N41" si="12">SUM(E42:E44)</f>
        <v>0</v>
      </c>
      <c r="F41" s="12">
        <f t="shared" si="12"/>
        <v>0</v>
      </c>
      <c r="G41" s="12">
        <f t="shared" si="12"/>
        <v>0</v>
      </c>
      <c r="H41" s="12">
        <f t="shared" si="12"/>
        <v>0</v>
      </c>
      <c r="I41" s="12">
        <f t="shared" si="12"/>
        <v>0</v>
      </c>
      <c r="J41" s="12">
        <f t="shared" si="12"/>
        <v>0</v>
      </c>
      <c r="K41" s="12">
        <f t="shared" si="12"/>
        <v>0</v>
      </c>
      <c r="L41" s="12">
        <f t="shared" si="12"/>
        <v>0</v>
      </c>
      <c r="M41" s="12">
        <f t="shared" si="12"/>
        <v>0</v>
      </c>
      <c r="N41" s="12">
        <f t="shared" si="12"/>
        <v>0</v>
      </c>
      <c r="O41" s="45">
        <f t="shared" si="10"/>
        <v>477000</v>
      </c>
    </row>
    <row r="42" spans="2:15" x14ac:dyDescent="0.25">
      <c r="B42" s="53"/>
      <c r="C42" s="28" t="s">
        <v>47</v>
      </c>
      <c r="D42" s="11">
        <v>477000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45">
        <f t="shared" si="10"/>
        <v>477000</v>
      </c>
    </row>
    <row r="43" spans="2:15" x14ac:dyDescent="0.25">
      <c r="B43" s="53"/>
      <c r="C43" s="28" t="s">
        <v>48</v>
      </c>
      <c r="D43" s="11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45">
        <f t="shared" si="10"/>
        <v>0</v>
      </c>
    </row>
    <row r="44" spans="2:15" x14ac:dyDescent="0.25">
      <c r="B44" s="53"/>
      <c r="C44" s="28" t="s">
        <v>49</v>
      </c>
      <c r="D44" s="11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45">
        <f t="shared" si="10"/>
        <v>0</v>
      </c>
    </row>
    <row r="45" spans="2:15" ht="36" x14ac:dyDescent="0.25">
      <c r="B45" s="53"/>
      <c r="C45" s="3" t="s">
        <v>15</v>
      </c>
      <c r="D45" s="12">
        <f>SUM(D46:D48)</f>
        <v>105798</v>
      </c>
      <c r="E45" s="12">
        <f t="shared" ref="E45:N45" si="13">SUM(E46:E48)</f>
        <v>0</v>
      </c>
      <c r="F45" s="12">
        <f t="shared" si="13"/>
        <v>0</v>
      </c>
      <c r="G45" s="12">
        <f t="shared" si="13"/>
        <v>0</v>
      </c>
      <c r="H45" s="12">
        <f t="shared" si="13"/>
        <v>0</v>
      </c>
      <c r="I45" s="12">
        <f t="shared" si="13"/>
        <v>0</v>
      </c>
      <c r="J45" s="12">
        <f t="shared" si="13"/>
        <v>0</v>
      </c>
      <c r="K45" s="12">
        <f t="shared" si="13"/>
        <v>0</v>
      </c>
      <c r="L45" s="12">
        <f t="shared" si="13"/>
        <v>0</v>
      </c>
      <c r="M45" s="12">
        <f t="shared" si="13"/>
        <v>0</v>
      </c>
      <c r="N45" s="12">
        <f t="shared" si="13"/>
        <v>0</v>
      </c>
      <c r="O45" s="45">
        <f t="shared" si="10"/>
        <v>105798</v>
      </c>
    </row>
    <row r="46" spans="2:15" x14ac:dyDescent="0.25">
      <c r="B46" s="53"/>
      <c r="C46" s="28" t="s">
        <v>47</v>
      </c>
      <c r="D46" s="11">
        <v>105798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45">
        <f t="shared" si="10"/>
        <v>105798</v>
      </c>
    </row>
    <row r="47" spans="2:15" x14ac:dyDescent="0.25">
      <c r="B47" s="53"/>
      <c r="C47" s="28" t="s">
        <v>48</v>
      </c>
      <c r="D47" s="11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45">
        <f t="shared" si="10"/>
        <v>0</v>
      </c>
    </row>
    <row r="48" spans="2:15" x14ac:dyDescent="0.25">
      <c r="B48" s="53"/>
      <c r="C48" s="28" t="s">
        <v>49</v>
      </c>
      <c r="D48" s="11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45">
        <f t="shared" si="10"/>
        <v>0</v>
      </c>
    </row>
    <row r="49" spans="2:15" ht="48.75" x14ac:dyDescent="0.25">
      <c r="B49" s="53"/>
      <c r="C49" s="2" t="s">
        <v>16</v>
      </c>
      <c r="D49" s="12">
        <f>SUM(D50:D52)</f>
        <v>300000</v>
      </c>
      <c r="E49" s="12">
        <f t="shared" ref="E49:N49" si="14">SUM(E50:E52)</f>
        <v>0</v>
      </c>
      <c r="F49" s="12">
        <f t="shared" si="14"/>
        <v>0</v>
      </c>
      <c r="G49" s="12">
        <f t="shared" si="14"/>
        <v>0</v>
      </c>
      <c r="H49" s="12">
        <f t="shared" si="14"/>
        <v>0</v>
      </c>
      <c r="I49" s="12">
        <f t="shared" si="14"/>
        <v>0</v>
      </c>
      <c r="J49" s="12">
        <f t="shared" si="14"/>
        <v>0</v>
      </c>
      <c r="K49" s="12">
        <f t="shared" si="14"/>
        <v>0</v>
      </c>
      <c r="L49" s="12">
        <f t="shared" si="14"/>
        <v>0</v>
      </c>
      <c r="M49" s="12">
        <f t="shared" si="14"/>
        <v>0</v>
      </c>
      <c r="N49" s="12">
        <f t="shared" si="14"/>
        <v>0</v>
      </c>
      <c r="O49" s="45">
        <f t="shared" si="10"/>
        <v>300000</v>
      </c>
    </row>
    <row r="50" spans="2:15" x14ac:dyDescent="0.25">
      <c r="B50" s="53"/>
      <c r="C50" s="28" t="s">
        <v>47</v>
      </c>
      <c r="D50" s="11">
        <v>300000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45">
        <f t="shared" si="10"/>
        <v>300000</v>
      </c>
    </row>
    <row r="51" spans="2:15" x14ac:dyDescent="0.25">
      <c r="B51" s="53"/>
      <c r="C51" s="28" t="s">
        <v>48</v>
      </c>
      <c r="D51" s="11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45">
        <f t="shared" si="10"/>
        <v>0</v>
      </c>
    </row>
    <row r="52" spans="2:15" x14ac:dyDescent="0.25">
      <c r="B52" s="53"/>
      <c r="C52" s="28" t="s">
        <v>49</v>
      </c>
      <c r="D52" s="11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45">
        <f t="shared" si="10"/>
        <v>0</v>
      </c>
    </row>
    <row r="53" spans="2:15" ht="61.5" customHeight="1" x14ac:dyDescent="0.25">
      <c r="B53" s="53"/>
      <c r="C53" s="2" t="s">
        <v>17</v>
      </c>
      <c r="D53" s="12">
        <f>SUM(D54:D56)</f>
        <v>200000</v>
      </c>
      <c r="E53" s="12">
        <f t="shared" ref="E53:N53" si="15">SUM(E54:E56)</f>
        <v>0</v>
      </c>
      <c r="F53" s="12">
        <f t="shared" si="15"/>
        <v>0</v>
      </c>
      <c r="G53" s="12">
        <f t="shared" si="15"/>
        <v>0</v>
      </c>
      <c r="H53" s="12">
        <f t="shared" si="15"/>
        <v>0</v>
      </c>
      <c r="I53" s="12">
        <f t="shared" si="15"/>
        <v>0</v>
      </c>
      <c r="J53" s="12">
        <f t="shared" si="15"/>
        <v>0</v>
      </c>
      <c r="K53" s="12">
        <f t="shared" si="15"/>
        <v>0</v>
      </c>
      <c r="L53" s="12">
        <f t="shared" si="15"/>
        <v>0</v>
      </c>
      <c r="M53" s="12">
        <f t="shared" si="15"/>
        <v>0</v>
      </c>
      <c r="N53" s="12">
        <f t="shared" si="15"/>
        <v>0</v>
      </c>
      <c r="O53" s="45">
        <f t="shared" si="10"/>
        <v>200000</v>
      </c>
    </row>
    <row r="54" spans="2:15" x14ac:dyDescent="0.25">
      <c r="B54" s="53"/>
      <c r="C54" s="28" t="s">
        <v>47</v>
      </c>
      <c r="D54" s="11">
        <v>200000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45">
        <f t="shared" si="10"/>
        <v>200000</v>
      </c>
    </row>
    <row r="55" spans="2:15" x14ac:dyDescent="0.25">
      <c r="B55" s="53"/>
      <c r="C55" s="28" t="s">
        <v>48</v>
      </c>
      <c r="D55" s="11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45">
        <f t="shared" si="10"/>
        <v>0</v>
      </c>
    </row>
    <row r="56" spans="2:15" x14ac:dyDescent="0.25">
      <c r="B56" s="53"/>
      <c r="C56" s="28" t="s">
        <v>49</v>
      </c>
      <c r="D56" s="11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45">
        <f t="shared" si="10"/>
        <v>0</v>
      </c>
    </row>
    <row r="57" spans="2:15" ht="48.75" customHeight="1" x14ac:dyDescent="0.25">
      <c r="B57" s="53"/>
      <c r="C57" s="2" t="s">
        <v>18</v>
      </c>
      <c r="D57" s="12">
        <f>SUM(D58:D60)</f>
        <v>300000</v>
      </c>
      <c r="E57" s="12">
        <f t="shared" ref="E57:N57" si="16">SUM(E58:E60)</f>
        <v>0</v>
      </c>
      <c r="F57" s="12">
        <f t="shared" si="16"/>
        <v>0</v>
      </c>
      <c r="G57" s="12">
        <f t="shared" si="16"/>
        <v>0</v>
      </c>
      <c r="H57" s="12">
        <f t="shared" si="16"/>
        <v>0</v>
      </c>
      <c r="I57" s="12">
        <f t="shared" si="16"/>
        <v>0</v>
      </c>
      <c r="J57" s="12">
        <f t="shared" si="16"/>
        <v>0</v>
      </c>
      <c r="K57" s="12">
        <f t="shared" si="16"/>
        <v>0</v>
      </c>
      <c r="L57" s="12">
        <f t="shared" si="16"/>
        <v>0</v>
      </c>
      <c r="M57" s="12">
        <f t="shared" si="16"/>
        <v>0</v>
      </c>
      <c r="N57" s="12">
        <f t="shared" si="16"/>
        <v>0</v>
      </c>
      <c r="O57" s="45">
        <f t="shared" si="10"/>
        <v>300000</v>
      </c>
    </row>
    <row r="58" spans="2:15" x14ac:dyDescent="0.25">
      <c r="B58" s="53"/>
      <c r="C58" s="28" t="s">
        <v>47</v>
      </c>
      <c r="D58" s="11">
        <v>300000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45">
        <f t="shared" si="10"/>
        <v>300000</v>
      </c>
    </row>
    <row r="59" spans="2:15" x14ac:dyDescent="0.25">
      <c r="B59" s="53"/>
      <c r="C59" s="28" t="s">
        <v>48</v>
      </c>
      <c r="D59" s="11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45">
        <f t="shared" si="10"/>
        <v>0</v>
      </c>
    </row>
    <row r="60" spans="2:15" x14ac:dyDescent="0.25">
      <c r="B60" s="53"/>
      <c r="C60" s="28" t="s">
        <v>49</v>
      </c>
      <c r="D60" s="11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45">
        <f t="shared" si="10"/>
        <v>0</v>
      </c>
    </row>
    <row r="61" spans="2:15" ht="60" customHeight="1" x14ac:dyDescent="0.25">
      <c r="B61" s="53"/>
      <c r="C61" s="2" t="s">
        <v>19</v>
      </c>
      <c r="D61" s="12">
        <f>SUM(D62:D64)</f>
        <v>200000</v>
      </c>
      <c r="E61" s="12">
        <f t="shared" ref="E61:N61" si="17">SUM(E62:E64)</f>
        <v>0</v>
      </c>
      <c r="F61" s="12">
        <f t="shared" si="17"/>
        <v>0</v>
      </c>
      <c r="G61" s="12">
        <f t="shared" si="17"/>
        <v>0</v>
      </c>
      <c r="H61" s="12">
        <f t="shared" si="17"/>
        <v>0</v>
      </c>
      <c r="I61" s="12">
        <f t="shared" si="17"/>
        <v>0</v>
      </c>
      <c r="J61" s="12">
        <f t="shared" si="17"/>
        <v>0</v>
      </c>
      <c r="K61" s="12">
        <f t="shared" si="17"/>
        <v>0</v>
      </c>
      <c r="L61" s="12">
        <f t="shared" si="17"/>
        <v>0</v>
      </c>
      <c r="M61" s="12">
        <f t="shared" si="17"/>
        <v>0</v>
      </c>
      <c r="N61" s="12">
        <f t="shared" si="17"/>
        <v>0</v>
      </c>
      <c r="O61" s="45">
        <f t="shared" si="10"/>
        <v>200000</v>
      </c>
    </row>
    <row r="62" spans="2:15" x14ac:dyDescent="0.25">
      <c r="B62" s="53"/>
      <c r="C62" s="28" t="s">
        <v>47</v>
      </c>
      <c r="D62" s="11">
        <v>200000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45">
        <f t="shared" si="10"/>
        <v>200000</v>
      </c>
    </row>
    <row r="63" spans="2:15" x14ac:dyDescent="0.25">
      <c r="B63" s="53"/>
      <c r="C63" s="28" t="s">
        <v>48</v>
      </c>
      <c r="D63" s="11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45">
        <f t="shared" si="10"/>
        <v>0</v>
      </c>
    </row>
    <row r="64" spans="2:15" x14ac:dyDescent="0.25">
      <c r="B64" s="53"/>
      <c r="C64" s="28" t="s">
        <v>49</v>
      </c>
      <c r="D64" s="11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45">
        <f t="shared" si="10"/>
        <v>0</v>
      </c>
    </row>
    <row r="65" spans="2:15" ht="83.25" customHeight="1" x14ac:dyDescent="0.25">
      <c r="B65" s="53"/>
      <c r="C65" s="2" t="s">
        <v>20</v>
      </c>
      <c r="D65" s="12">
        <f>SUM(D66:D68)</f>
        <v>300000</v>
      </c>
      <c r="E65" s="12">
        <f t="shared" ref="E65:N65" si="18">SUM(E66:E68)</f>
        <v>0</v>
      </c>
      <c r="F65" s="12">
        <f t="shared" si="18"/>
        <v>0</v>
      </c>
      <c r="G65" s="12">
        <f t="shared" si="18"/>
        <v>0</v>
      </c>
      <c r="H65" s="12">
        <f t="shared" si="18"/>
        <v>0</v>
      </c>
      <c r="I65" s="12">
        <f t="shared" si="18"/>
        <v>0</v>
      </c>
      <c r="J65" s="12">
        <f t="shared" si="18"/>
        <v>0</v>
      </c>
      <c r="K65" s="12">
        <f t="shared" si="18"/>
        <v>0</v>
      </c>
      <c r="L65" s="12">
        <f t="shared" si="18"/>
        <v>0</v>
      </c>
      <c r="M65" s="12">
        <f t="shared" si="18"/>
        <v>0</v>
      </c>
      <c r="N65" s="12">
        <f t="shared" si="18"/>
        <v>0</v>
      </c>
      <c r="O65" s="45">
        <f t="shared" si="10"/>
        <v>300000</v>
      </c>
    </row>
    <row r="66" spans="2:15" x14ac:dyDescent="0.25">
      <c r="B66" s="53"/>
      <c r="C66" s="28" t="s">
        <v>47</v>
      </c>
      <c r="D66" s="11">
        <v>300000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45">
        <f t="shared" si="10"/>
        <v>300000</v>
      </c>
    </row>
    <row r="67" spans="2:15" x14ac:dyDescent="0.25">
      <c r="B67" s="53"/>
      <c r="C67" s="28" t="s">
        <v>48</v>
      </c>
      <c r="D67" s="11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45">
        <f t="shared" ref="O67:O98" si="19">SUM(D67:N67)</f>
        <v>0</v>
      </c>
    </row>
    <row r="68" spans="2:15" x14ac:dyDescent="0.25">
      <c r="B68" s="53"/>
      <c r="C68" s="28" t="s">
        <v>49</v>
      </c>
      <c r="D68" s="11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45">
        <f t="shared" si="19"/>
        <v>0</v>
      </c>
    </row>
    <row r="69" spans="2:15" ht="53.25" customHeight="1" x14ac:dyDescent="0.25">
      <c r="B69" s="53"/>
      <c r="C69" s="2" t="s">
        <v>21</v>
      </c>
      <c r="D69" s="12">
        <f>SUM(D70:D72)</f>
        <v>200000</v>
      </c>
      <c r="E69" s="12">
        <f t="shared" ref="E69:N69" si="20">SUM(E70:E72)</f>
        <v>0</v>
      </c>
      <c r="F69" s="12">
        <f t="shared" si="20"/>
        <v>0</v>
      </c>
      <c r="G69" s="12">
        <f t="shared" si="20"/>
        <v>0</v>
      </c>
      <c r="H69" s="12">
        <f t="shared" si="20"/>
        <v>0</v>
      </c>
      <c r="I69" s="12">
        <f t="shared" si="20"/>
        <v>0</v>
      </c>
      <c r="J69" s="12">
        <f t="shared" si="20"/>
        <v>0</v>
      </c>
      <c r="K69" s="12">
        <f t="shared" si="20"/>
        <v>0</v>
      </c>
      <c r="L69" s="12">
        <f t="shared" si="20"/>
        <v>0</v>
      </c>
      <c r="M69" s="12">
        <f t="shared" si="20"/>
        <v>0</v>
      </c>
      <c r="N69" s="12">
        <f t="shared" si="20"/>
        <v>0</v>
      </c>
      <c r="O69" s="45">
        <f t="shared" si="19"/>
        <v>200000</v>
      </c>
    </row>
    <row r="70" spans="2:15" x14ac:dyDescent="0.25">
      <c r="B70" s="9"/>
      <c r="C70" s="28" t="s">
        <v>47</v>
      </c>
      <c r="D70" s="18">
        <v>200000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45">
        <f t="shared" si="19"/>
        <v>200000</v>
      </c>
    </row>
    <row r="71" spans="2:15" x14ac:dyDescent="0.25">
      <c r="B71" s="9"/>
      <c r="C71" s="28" t="s">
        <v>48</v>
      </c>
      <c r="D71" s="18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45">
        <f t="shared" si="19"/>
        <v>0</v>
      </c>
    </row>
    <row r="72" spans="2:15" x14ac:dyDescent="0.25">
      <c r="B72" s="9"/>
      <c r="C72" s="28" t="s">
        <v>49</v>
      </c>
      <c r="D72" s="18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45">
        <f t="shared" si="19"/>
        <v>0</v>
      </c>
    </row>
    <row r="73" spans="2:15" ht="53.25" customHeight="1" x14ac:dyDescent="0.25">
      <c r="B73" s="8"/>
      <c r="C73" s="2" t="s">
        <v>38</v>
      </c>
      <c r="D73" s="12">
        <f>SUM(D74:D76)</f>
        <v>0</v>
      </c>
      <c r="E73" s="12">
        <f t="shared" ref="E73:N73" si="21">SUM(E74:E76)</f>
        <v>0</v>
      </c>
      <c r="F73" s="12">
        <f t="shared" si="21"/>
        <v>0</v>
      </c>
      <c r="G73" s="12">
        <f t="shared" si="21"/>
        <v>0</v>
      </c>
      <c r="H73" s="12">
        <f t="shared" si="21"/>
        <v>0</v>
      </c>
      <c r="I73" s="12">
        <f t="shared" si="21"/>
        <v>0</v>
      </c>
      <c r="J73" s="12">
        <f t="shared" si="21"/>
        <v>0</v>
      </c>
      <c r="K73" s="12">
        <f t="shared" si="21"/>
        <v>0</v>
      </c>
      <c r="L73" s="12">
        <f t="shared" si="21"/>
        <v>0</v>
      </c>
      <c r="M73" s="12">
        <f t="shared" si="21"/>
        <v>0</v>
      </c>
      <c r="N73" s="12">
        <f t="shared" si="21"/>
        <v>0</v>
      </c>
      <c r="O73" s="45">
        <f t="shared" si="19"/>
        <v>0</v>
      </c>
    </row>
    <row r="74" spans="2:15" x14ac:dyDescent="0.25">
      <c r="B74" s="9"/>
      <c r="C74" s="28" t="s">
        <v>47</v>
      </c>
      <c r="D74" s="18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45">
        <f t="shared" si="19"/>
        <v>0</v>
      </c>
    </row>
    <row r="75" spans="2:15" x14ac:dyDescent="0.25">
      <c r="B75" s="9"/>
      <c r="C75" s="28" t="s">
        <v>48</v>
      </c>
      <c r="D75" s="18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45">
        <f t="shared" si="19"/>
        <v>0</v>
      </c>
    </row>
    <row r="76" spans="2:15" x14ac:dyDescent="0.25">
      <c r="B76" s="9"/>
      <c r="C76" s="28" t="s">
        <v>49</v>
      </c>
      <c r="D76" s="18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45">
        <f t="shared" si="19"/>
        <v>0</v>
      </c>
    </row>
    <row r="77" spans="2:15" ht="51.75" customHeight="1" x14ac:dyDescent="0.25">
      <c r="B77" s="8"/>
      <c r="C77" s="2" t="s">
        <v>39</v>
      </c>
      <c r="D77" s="12">
        <f>SUM(D78:D80)</f>
        <v>0</v>
      </c>
      <c r="E77" s="12">
        <f t="shared" ref="E77:N77" si="22">SUM(E78:E80)</f>
        <v>0</v>
      </c>
      <c r="F77" s="12">
        <f t="shared" si="22"/>
        <v>0</v>
      </c>
      <c r="G77" s="12">
        <f t="shared" si="22"/>
        <v>0</v>
      </c>
      <c r="H77" s="12">
        <f t="shared" si="22"/>
        <v>0</v>
      </c>
      <c r="I77" s="12">
        <f t="shared" si="22"/>
        <v>0</v>
      </c>
      <c r="J77" s="12">
        <f t="shared" si="22"/>
        <v>0</v>
      </c>
      <c r="K77" s="12">
        <f t="shared" si="22"/>
        <v>0</v>
      </c>
      <c r="L77" s="12">
        <f t="shared" si="22"/>
        <v>0</v>
      </c>
      <c r="M77" s="12">
        <f t="shared" si="22"/>
        <v>0</v>
      </c>
      <c r="N77" s="12">
        <f t="shared" si="22"/>
        <v>0</v>
      </c>
      <c r="O77" s="45">
        <f t="shared" si="19"/>
        <v>0</v>
      </c>
    </row>
    <row r="78" spans="2:15" x14ac:dyDescent="0.25">
      <c r="B78" s="9"/>
      <c r="C78" s="28" t="s">
        <v>47</v>
      </c>
      <c r="D78" s="18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45">
        <f t="shared" si="19"/>
        <v>0</v>
      </c>
    </row>
    <row r="79" spans="2:15" x14ac:dyDescent="0.25">
      <c r="B79" s="9"/>
      <c r="C79" s="28" t="s">
        <v>48</v>
      </c>
      <c r="D79" s="18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45">
        <f t="shared" si="19"/>
        <v>0</v>
      </c>
    </row>
    <row r="80" spans="2:15" x14ac:dyDescent="0.25">
      <c r="B80" s="9"/>
      <c r="C80" s="28" t="s">
        <v>49</v>
      </c>
      <c r="D80" s="18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45">
        <f t="shared" si="19"/>
        <v>0</v>
      </c>
    </row>
    <row r="81" spans="2:15" ht="53.25" customHeight="1" x14ac:dyDescent="0.25">
      <c r="B81" s="8"/>
      <c r="C81" s="2" t="s">
        <v>40</v>
      </c>
      <c r="D81" s="12">
        <f>SUM(D82:D84)</f>
        <v>0</v>
      </c>
      <c r="E81" s="12">
        <f t="shared" ref="E81:N81" si="23">SUM(E82:E84)</f>
        <v>0</v>
      </c>
      <c r="F81" s="12">
        <f t="shared" si="23"/>
        <v>0</v>
      </c>
      <c r="G81" s="12">
        <f t="shared" si="23"/>
        <v>0</v>
      </c>
      <c r="H81" s="12">
        <f t="shared" si="23"/>
        <v>0</v>
      </c>
      <c r="I81" s="12">
        <f t="shared" si="23"/>
        <v>0</v>
      </c>
      <c r="J81" s="12">
        <f t="shared" si="23"/>
        <v>0</v>
      </c>
      <c r="K81" s="12">
        <f t="shared" si="23"/>
        <v>0</v>
      </c>
      <c r="L81" s="12">
        <f t="shared" si="23"/>
        <v>0</v>
      </c>
      <c r="M81" s="12">
        <f t="shared" si="23"/>
        <v>0</v>
      </c>
      <c r="N81" s="12">
        <f t="shared" si="23"/>
        <v>0</v>
      </c>
      <c r="O81" s="45">
        <f t="shared" si="19"/>
        <v>0</v>
      </c>
    </row>
    <row r="82" spans="2:15" x14ac:dyDescent="0.25">
      <c r="B82" s="9"/>
      <c r="C82" s="28" t="s">
        <v>47</v>
      </c>
      <c r="D82" s="18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45">
        <f t="shared" si="19"/>
        <v>0</v>
      </c>
    </row>
    <row r="83" spans="2:15" x14ac:dyDescent="0.25">
      <c r="B83" s="9"/>
      <c r="C83" s="28" t="s">
        <v>48</v>
      </c>
      <c r="D83" s="18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45">
        <f t="shared" si="19"/>
        <v>0</v>
      </c>
    </row>
    <row r="84" spans="2:15" x14ac:dyDescent="0.25">
      <c r="B84" s="9"/>
      <c r="C84" s="28" t="s">
        <v>49</v>
      </c>
      <c r="D84" s="18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45">
        <f t="shared" si="19"/>
        <v>0</v>
      </c>
    </row>
    <row r="85" spans="2:15" ht="50.25" customHeight="1" x14ac:dyDescent="0.25">
      <c r="B85" s="8"/>
      <c r="C85" s="4" t="s">
        <v>41</v>
      </c>
      <c r="D85" s="12">
        <f>SUM(D86:D88)</f>
        <v>0</v>
      </c>
      <c r="E85" s="12">
        <f t="shared" ref="E85:N85" si="24">SUM(E86:E88)</f>
        <v>0</v>
      </c>
      <c r="F85" s="12">
        <f t="shared" si="24"/>
        <v>0</v>
      </c>
      <c r="G85" s="12">
        <f t="shared" si="24"/>
        <v>0</v>
      </c>
      <c r="H85" s="12">
        <f t="shared" si="24"/>
        <v>0</v>
      </c>
      <c r="I85" s="12">
        <f t="shared" si="24"/>
        <v>0</v>
      </c>
      <c r="J85" s="12">
        <f t="shared" si="24"/>
        <v>0</v>
      </c>
      <c r="K85" s="12">
        <f t="shared" si="24"/>
        <v>0</v>
      </c>
      <c r="L85" s="12">
        <f t="shared" si="24"/>
        <v>0</v>
      </c>
      <c r="M85" s="12">
        <f t="shared" si="24"/>
        <v>0</v>
      </c>
      <c r="N85" s="12">
        <f t="shared" si="24"/>
        <v>0</v>
      </c>
      <c r="O85" s="45">
        <f t="shared" si="19"/>
        <v>0</v>
      </c>
    </row>
    <row r="86" spans="2:15" x14ac:dyDescent="0.25">
      <c r="B86" s="9"/>
      <c r="C86" s="28" t="s">
        <v>47</v>
      </c>
      <c r="D86" s="18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45">
        <f t="shared" si="19"/>
        <v>0</v>
      </c>
    </row>
    <row r="87" spans="2:15" x14ac:dyDescent="0.25">
      <c r="B87" s="9"/>
      <c r="C87" s="28" t="s">
        <v>48</v>
      </c>
      <c r="D87" s="18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45">
        <f t="shared" si="19"/>
        <v>0</v>
      </c>
    </row>
    <row r="88" spans="2:15" x14ac:dyDescent="0.25">
      <c r="B88" s="8"/>
      <c r="C88" s="28" t="s">
        <v>49</v>
      </c>
      <c r="D88" s="18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45">
        <f t="shared" si="19"/>
        <v>0</v>
      </c>
    </row>
    <row r="89" spans="2:15" ht="30" x14ac:dyDescent="0.25">
      <c r="B89" s="7">
        <v>1517322</v>
      </c>
      <c r="C89" s="14" t="s">
        <v>27</v>
      </c>
      <c r="D89" s="17">
        <f>D90+D94</f>
        <v>6930159</v>
      </c>
      <c r="E89" s="24">
        <f t="shared" ref="E89:N89" si="25">E90+E94</f>
        <v>0</v>
      </c>
      <c r="F89" s="24">
        <f t="shared" si="25"/>
        <v>0</v>
      </c>
      <c r="G89" s="24">
        <f t="shared" si="25"/>
        <v>0</v>
      </c>
      <c r="H89" s="24">
        <f t="shared" si="25"/>
        <v>0</v>
      </c>
      <c r="I89" s="24">
        <f t="shared" si="25"/>
        <v>0</v>
      </c>
      <c r="J89" s="24">
        <f t="shared" si="25"/>
        <v>0</v>
      </c>
      <c r="K89" s="24">
        <f t="shared" si="25"/>
        <v>0</v>
      </c>
      <c r="L89" s="24">
        <f t="shared" si="25"/>
        <v>0</v>
      </c>
      <c r="M89" s="24">
        <f t="shared" si="25"/>
        <v>0</v>
      </c>
      <c r="N89" s="24">
        <f t="shared" si="25"/>
        <v>0</v>
      </c>
      <c r="O89" s="45">
        <f t="shared" si="19"/>
        <v>6930159</v>
      </c>
    </row>
    <row r="90" spans="2:15" ht="54.75" customHeight="1" x14ac:dyDescent="0.25">
      <c r="B90" s="10" t="s">
        <v>25</v>
      </c>
      <c r="C90" s="2" t="s">
        <v>23</v>
      </c>
      <c r="D90" s="12">
        <f>SUM(D91:D93)</f>
        <v>1600000</v>
      </c>
      <c r="E90" s="12">
        <f t="shared" ref="E90:N90" si="26">SUM(E91:E93)</f>
        <v>0</v>
      </c>
      <c r="F90" s="12">
        <f t="shared" si="26"/>
        <v>0</v>
      </c>
      <c r="G90" s="12">
        <f t="shared" si="26"/>
        <v>0</v>
      </c>
      <c r="H90" s="12">
        <f t="shared" si="26"/>
        <v>0</v>
      </c>
      <c r="I90" s="12">
        <f t="shared" si="26"/>
        <v>0</v>
      </c>
      <c r="J90" s="12">
        <f t="shared" si="26"/>
        <v>0</v>
      </c>
      <c r="K90" s="12">
        <f t="shared" si="26"/>
        <v>0</v>
      </c>
      <c r="L90" s="12">
        <f t="shared" si="26"/>
        <v>0</v>
      </c>
      <c r="M90" s="12">
        <f t="shared" si="26"/>
        <v>0</v>
      </c>
      <c r="N90" s="12">
        <f t="shared" si="26"/>
        <v>0</v>
      </c>
      <c r="O90" s="45">
        <f t="shared" si="19"/>
        <v>1600000</v>
      </c>
    </row>
    <row r="91" spans="2:15" x14ac:dyDescent="0.25">
      <c r="B91" s="10"/>
      <c r="C91" s="28" t="s">
        <v>47</v>
      </c>
      <c r="D91" s="11">
        <v>1600000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45">
        <f t="shared" si="19"/>
        <v>1600000</v>
      </c>
    </row>
    <row r="92" spans="2:15" x14ac:dyDescent="0.25">
      <c r="B92" s="10"/>
      <c r="C92" s="28" t="s">
        <v>48</v>
      </c>
      <c r="D92" s="11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45">
        <f t="shared" si="19"/>
        <v>0</v>
      </c>
    </row>
    <row r="93" spans="2:15" x14ac:dyDescent="0.25">
      <c r="B93" s="10"/>
      <c r="C93" s="28" t="s">
        <v>49</v>
      </c>
      <c r="D93" s="11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45">
        <f t="shared" si="19"/>
        <v>0</v>
      </c>
    </row>
    <row r="94" spans="2:15" ht="45" customHeight="1" x14ac:dyDescent="0.25">
      <c r="B94" s="10" t="s">
        <v>26</v>
      </c>
      <c r="C94" s="13" t="s">
        <v>24</v>
      </c>
      <c r="D94" s="12">
        <f>SUM(D95:D97)</f>
        <v>5330159</v>
      </c>
      <c r="E94" s="12">
        <f t="shared" ref="E94:N94" si="27">SUM(E95:E97)</f>
        <v>0</v>
      </c>
      <c r="F94" s="12">
        <f t="shared" si="27"/>
        <v>0</v>
      </c>
      <c r="G94" s="12">
        <f t="shared" si="27"/>
        <v>0</v>
      </c>
      <c r="H94" s="12">
        <f t="shared" si="27"/>
        <v>0</v>
      </c>
      <c r="I94" s="12">
        <f t="shared" si="27"/>
        <v>0</v>
      </c>
      <c r="J94" s="12">
        <f t="shared" si="27"/>
        <v>0</v>
      </c>
      <c r="K94" s="12">
        <f t="shared" si="27"/>
        <v>0</v>
      </c>
      <c r="L94" s="12">
        <f t="shared" si="27"/>
        <v>0</v>
      </c>
      <c r="M94" s="12">
        <f t="shared" si="27"/>
        <v>0</v>
      </c>
      <c r="N94" s="12">
        <f t="shared" si="27"/>
        <v>0</v>
      </c>
      <c r="O94" s="45">
        <f t="shared" si="19"/>
        <v>5330159</v>
      </c>
    </row>
    <row r="95" spans="2:15" x14ac:dyDescent="0.25">
      <c r="B95" s="10"/>
      <c r="C95" s="28" t="s">
        <v>47</v>
      </c>
      <c r="D95" s="18">
        <v>5330159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45">
        <f t="shared" si="19"/>
        <v>5330159</v>
      </c>
    </row>
    <row r="96" spans="2:15" x14ac:dyDescent="0.25">
      <c r="B96" s="10"/>
      <c r="C96" s="28" t="s">
        <v>48</v>
      </c>
      <c r="D96" s="18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45">
        <f t="shared" si="19"/>
        <v>0</v>
      </c>
    </row>
    <row r="97" spans="2:15" x14ac:dyDescent="0.25">
      <c r="B97" s="10"/>
      <c r="C97" s="28" t="s">
        <v>49</v>
      </c>
      <c r="D97" s="18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45">
        <f t="shared" si="19"/>
        <v>0</v>
      </c>
    </row>
    <row r="98" spans="2:15" ht="30" x14ac:dyDescent="0.25">
      <c r="B98" s="7">
        <v>1517324</v>
      </c>
      <c r="C98" s="14" t="s">
        <v>29</v>
      </c>
      <c r="D98" s="17">
        <f>D99+D103</f>
        <v>200000</v>
      </c>
      <c r="E98" s="24">
        <f t="shared" ref="E98:N98" si="28">E99+E103</f>
        <v>0</v>
      </c>
      <c r="F98" s="24">
        <f t="shared" si="28"/>
        <v>0</v>
      </c>
      <c r="G98" s="24">
        <f t="shared" si="28"/>
        <v>0</v>
      </c>
      <c r="H98" s="24">
        <f t="shared" si="28"/>
        <v>0</v>
      </c>
      <c r="I98" s="24">
        <f t="shared" si="28"/>
        <v>0</v>
      </c>
      <c r="J98" s="24">
        <f t="shared" si="28"/>
        <v>0</v>
      </c>
      <c r="K98" s="24">
        <f t="shared" si="28"/>
        <v>0</v>
      </c>
      <c r="L98" s="24">
        <f t="shared" si="28"/>
        <v>0</v>
      </c>
      <c r="M98" s="24">
        <f t="shared" si="28"/>
        <v>0</v>
      </c>
      <c r="N98" s="24">
        <f t="shared" si="28"/>
        <v>0</v>
      </c>
      <c r="O98" s="45">
        <f t="shared" si="19"/>
        <v>200000</v>
      </c>
    </row>
    <row r="99" spans="2:15" ht="48.75" x14ac:dyDescent="0.25">
      <c r="B99" s="8">
        <v>3142</v>
      </c>
      <c r="C99" s="4" t="s">
        <v>28</v>
      </c>
      <c r="D99" s="12">
        <f>SUM(D100:D102)</f>
        <v>200000</v>
      </c>
      <c r="E99" s="12">
        <f t="shared" ref="E99:N99" si="29">SUM(E100:E102)</f>
        <v>0</v>
      </c>
      <c r="F99" s="12">
        <f t="shared" si="29"/>
        <v>0</v>
      </c>
      <c r="G99" s="12">
        <f t="shared" si="29"/>
        <v>0</v>
      </c>
      <c r="H99" s="12">
        <f t="shared" si="29"/>
        <v>0</v>
      </c>
      <c r="I99" s="12">
        <f t="shared" si="29"/>
        <v>0</v>
      </c>
      <c r="J99" s="12">
        <f t="shared" si="29"/>
        <v>0</v>
      </c>
      <c r="K99" s="12">
        <f t="shared" si="29"/>
        <v>0</v>
      </c>
      <c r="L99" s="12">
        <f t="shared" si="29"/>
        <v>0</v>
      </c>
      <c r="M99" s="12">
        <f t="shared" si="29"/>
        <v>0</v>
      </c>
      <c r="N99" s="12">
        <f t="shared" si="29"/>
        <v>0</v>
      </c>
      <c r="O99" s="45">
        <f t="shared" ref="O99:O130" si="30">SUM(D99:N99)</f>
        <v>200000</v>
      </c>
    </row>
    <row r="100" spans="2:15" x14ac:dyDescent="0.25">
      <c r="B100" s="9"/>
      <c r="C100" s="28" t="s">
        <v>47</v>
      </c>
      <c r="D100" s="18">
        <v>200000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45">
        <f t="shared" si="30"/>
        <v>200000</v>
      </c>
    </row>
    <row r="101" spans="2:15" x14ac:dyDescent="0.25">
      <c r="B101" s="9"/>
      <c r="C101" s="28" t="s">
        <v>48</v>
      </c>
      <c r="D101" s="18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45">
        <f t="shared" si="30"/>
        <v>0</v>
      </c>
    </row>
    <row r="102" spans="2:15" x14ac:dyDescent="0.25">
      <c r="B102" s="9"/>
      <c r="C102" s="28" t="s">
        <v>49</v>
      </c>
      <c r="D102" s="18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45">
        <f t="shared" si="30"/>
        <v>0</v>
      </c>
    </row>
    <row r="103" spans="2:15" ht="36.75" x14ac:dyDescent="0.25">
      <c r="B103" s="8"/>
      <c r="C103" s="5" t="s">
        <v>42</v>
      </c>
      <c r="D103" s="12">
        <f>SUM(D104:D106)</f>
        <v>0</v>
      </c>
      <c r="E103" s="12">
        <f t="shared" ref="E103:N103" si="31">SUM(E104:E106)</f>
        <v>0</v>
      </c>
      <c r="F103" s="12">
        <f t="shared" si="31"/>
        <v>0</v>
      </c>
      <c r="G103" s="12">
        <f t="shared" si="31"/>
        <v>0</v>
      </c>
      <c r="H103" s="12">
        <f t="shared" si="31"/>
        <v>0</v>
      </c>
      <c r="I103" s="12">
        <f t="shared" si="31"/>
        <v>0</v>
      </c>
      <c r="J103" s="12">
        <f t="shared" si="31"/>
        <v>0</v>
      </c>
      <c r="K103" s="12">
        <f t="shared" si="31"/>
        <v>0</v>
      </c>
      <c r="L103" s="12">
        <f t="shared" si="31"/>
        <v>0</v>
      </c>
      <c r="M103" s="12">
        <f t="shared" si="31"/>
        <v>0</v>
      </c>
      <c r="N103" s="12">
        <f t="shared" si="31"/>
        <v>0</v>
      </c>
      <c r="O103" s="45">
        <f t="shared" si="30"/>
        <v>0</v>
      </c>
    </row>
    <row r="104" spans="2:15" x14ac:dyDescent="0.25">
      <c r="B104" s="9"/>
      <c r="C104" s="28" t="s">
        <v>47</v>
      </c>
      <c r="D104" s="18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45">
        <f t="shared" si="30"/>
        <v>0</v>
      </c>
    </row>
    <row r="105" spans="2:15" x14ac:dyDescent="0.25">
      <c r="B105" s="9"/>
      <c r="C105" s="28" t="s">
        <v>48</v>
      </c>
      <c r="D105" s="18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45">
        <f t="shared" si="30"/>
        <v>0</v>
      </c>
    </row>
    <row r="106" spans="2:15" x14ac:dyDescent="0.25">
      <c r="B106" s="9"/>
      <c r="C106" s="28" t="s">
        <v>49</v>
      </c>
      <c r="D106" s="18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45">
        <f t="shared" si="30"/>
        <v>0</v>
      </c>
    </row>
    <row r="107" spans="2:15" ht="45" x14ac:dyDescent="0.25">
      <c r="B107" s="7">
        <v>1517325</v>
      </c>
      <c r="C107" s="14" t="s">
        <v>30</v>
      </c>
      <c r="D107" s="17">
        <f>D108</f>
        <v>10795889</v>
      </c>
      <c r="E107" s="24">
        <f t="shared" ref="E107:N107" si="32">E108</f>
        <v>0</v>
      </c>
      <c r="F107" s="24">
        <f t="shared" si="32"/>
        <v>0</v>
      </c>
      <c r="G107" s="24">
        <f t="shared" si="32"/>
        <v>0</v>
      </c>
      <c r="H107" s="24">
        <f t="shared" si="32"/>
        <v>0</v>
      </c>
      <c r="I107" s="24">
        <f t="shared" si="32"/>
        <v>0</v>
      </c>
      <c r="J107" s="24">
        <f t="shared" si="32"/>
        <v>0</v>
      </c>
      <c r="K107" s="24">
        <f t="shared" si="32"/>
        <v>0</v>
      </c>
      <c r="L107" s="24">
        <f t="shared" si="32"/>
        <v>0</v>
      </c>
      <c r="M107" s="24">
        <f t="shared" si="32"/>
        <v>0</v>
      </c>
      <c r="N107" s="24">
        <f t="shared" si="32"/>
        <v>0</v>
      </c>
      <c r="O107" s="45">
        <f t="shared" si="30"/>
        <v>10795889</v>
      </c>
    </row>
    <row r="108" spans="2:15" ht="36.75" x14ac:dyDescent="0.25">
      <c r="B108" s="8">
        <v>3142</v>
      </c>
      <c r="C108" s="4" t="s">
        <v>31</v>
      </c>
      <c r="D108" s="12">
        <f>SUM(D109:D111)</f>
        <v>10795889</v>
      </c>
      <c r="E108" s="12">
        <f t="shared" ref="E108:N108" si="33">SUM(E109:E111)</f>
        <v>0</v>
      </c>
      <c r="F108" s="12">
        <f t="shared" si="33"/>
        <v>0</v>
      </c>
      <c r="G108" s="12">
        <f t="shared" si="33"/>
        <v>0</v>
      </c>
      <c r="H108" s="12">
        <f t="shared" si="33"/>
        <v>0</v>
      </c>
      <c r="I108" s="12">
        <f t="shared" si="33"/>
        <v>0</v>
      </c>
      <c r="J108" s="12">
        <f t="shared" si="33"/>
        <v>0</v>
      </c>
      <c r="K108" s="12">
        <f t="shared" si="33"/>
        <v>0</v>
      </c>
      <c r="L108" s="12">
        <f t="shared" si="33"/>
        <v>0</v>
      </c>
      <c r="M108" s="12">
        <f t="shared" si="33"/>
        <v>0</v>
      </c>
      <c r="N108" s="12">
        <f t="shared" si="33"/>
        <v>0</v>
      </c>
      <c r="O108" s="45">
        <f t="shared" si="30"/>
        <v>10795889</v>
      </c>
    </row>
    <row r="109" spans="2:15" x14ac:dyDescent="0.25">
      <c r="B109" s="9"/>
      <c r="C109" s="28" t="s">
        <v>47</v>
      </c>
      <c r="D109" s="12">
        <v>10795889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45">
        <f t="shared" si="30"/>
        <v>10795889</v>
      </c>
    </row>
    <row r="110" spans="2:15" x14ac:dyDescent="0.25">
      <c r="B110" s="9"/>
      <c r="C110" s="28" t="s">
        <v>48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45">
        <f t="shared" si="30"/>
        <v>0</v>
      </c>
    </row>
    <row r="111" spans="2:15" x14ac:dyDescent="0.25">
      <c r="B111" s="9"/>
      <c r="C111" s="28" t="s">
        <v>49</v>
      </c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45">
        <f t="shared" si="30"/>
        <v>0</v>
      </c>
    </row>
    <row r="112" spans="2:15" ht="30" x14ac:dyDescent="0.25">
      <c r="B112" s="7">
        <v>1517330</v>
      </c>
      <c r="C112" s="14" t="s">
        <v>32</v>
      </c>
      <c r="D112" s="17">
        <f>D113</f>
        <v>1780000</v>
      </c>
      <c r="E112" s="24">
        <f t="shared" ref="E112:N112" si="34">E113</f>
        <v>0</v>
      </c>
      <c r="F112" s="24">
        <f t="shared" si="34"/>
        <v>0</v>
      </c>
      <c r="G112" s="24">
        <f t="shared" si="34"/>
        <v>0</v>
      </c>
      <c r="H112" s="24">
        <f t="shared" si="34"/>
        <v>0</v>
      </c>
      <c r="I112" s="24">
        <f t="shared" si="34"/>
        <v>0</v>
      </c>
      <c r="J112" s="24">
        <f t="shared" si="34"/>
        <v>0</v>
      </c>
      <c r="K112" s="24">
        <f t="shared" si="34"/>
        <v>0</v>
      </c>
      <c r="L112" s="24">
        <f t="shared" si="34"/>
        <v>0</v>
      </c>
      <c r="M112" s="24">
        <f t="shared" si="34"/>
        <v>0</v>
      </c>
      <c r="N112" s="24">
        <f t="shared" si="34"/>
        <v>0</v>
      </c>
      <c r="O112" s="45">
        <f t="shared" si="30"/>
        <v>1780000</v>
      </c>
    </row>
    <row r="113" spans="2:15" ht="84.75" x14ac:dyDescent="0.25">
      <c r="B113" s="8">
        <v>3122</v>
      </c>
      <c r="C113" s="4" t="s">
        <v>33</v>
      </c>
      <c r="D113" s="12">
        <f>SUM(D114:D116)</f>
        <v>1780000</v>
      </c>
      <c r="E113" s="12">
        <f t="shared" ref="E113:N113" si="35">SUM(E114:E116)</f>
        <v>0</v>
      </c>
      <c r="F113" s="12">
        <f t="shared" si="35"/>
        <v>0</v>
      </c>
      <c r="G113" s="12">
        <f t="shared" si="35"/>
        <v>0</v>
      </c>
      <c r="H113" s="12">
        <f t="shared" si="35"/>
        <v>0</v>
      </c>
      <c r="I113" s="12">
        <f t="shared" si="35"/>
        <v>0</v>
      </c>
      <c r="J113" s="12">
        <f t="shared" si="35"/>
        <v>0</v>
      </c>
      <c r="K113" s="12">
        <f t="shared" si="35"/>
        <v>0</v>
      </c>
      <c r="L113" s="12">
        <f t="shared" si="35"/>
        <v>0</v>
      </c>
      <c r="M113" s="12">
        <f t="shared" si="35"/>
        <v>0</v>
      </c>
      <c r="N113" s="12">
        <f t="shared" si="35"/>
        <v>0</v>
      </c>
      <c r="O113" s="45">
        <f t="shared" si="30"/>
        <v>1780000</v>
      </c>
    </row>
    <row r="114" spans="2:15" x14ac:dyDescent="0.25">
      <c r="B114" s="9"/>
      <c r="C114" s="28" t="s">
        <v>47</v>
      </c>
      <c r="D114" s="18">
        <v>1780000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45">
        <f t="shared" si="30"/>
        <v>1780000</v>
      </c>
    </row>
    <row r="115" spans="2:15" x14ac:dyDescent="0.25">
      <c r="B115" s="9"/>
      <c r="C115" s="28" t="s">
        <v>48</v>
      </c>
      <c r="D115" s="18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45">
        <f t="shared" si="30"/>
        <v>0</v>
      </c>
    </row>
    <row r="116" spans="2:15" x14ac:dyDescent="0.25">
      <c r="B116" s="9"/>
      <c r="C116" s="28" t="s">
        <v>49</v>
      </c>
      <c r="D116" s="18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45">
        <f t="shared" si="30"/>
        <v>0</v>
      </c>
    </row>
    <row r="117" spans="2:15" s="20" customFormat="1" ht="21.75" customHeight="1" x14ac:dyDescent="0.25">
      <c r="B117" s="7">
        <v>1517340</v>
      </c>
      <c r="C117" s="23" t="s">
        <v>44</v>
      </c>
      <c r="D117" s="24">
        <f>D118</f>
        <v>0</v>
      </c>
      <c r="E117" s="24">
        <f t="shared" ref="E117:N117" si="36">E118</f>
        <v>0</v>
      </c>
      <c r="F117" s="24">
        <f t="shared" si="36"/>
        <v>0</v>
      </c>
      <c r="G117" s="24">
        <f t="shared" si="36"/>
        <v>0</v>
      </c>
      <c r="H117" s="24">
        <f t="shared" si="36"/>
        <v>0</v>
      </c>
      <c r="I117" s="24">
        <f t="shared" si="36"/>
        <v>0</v>
      </c>
      <c r="J117" s="24">
        <f t="shared" si="36"/>
        <v>0</v>
      </c>
      <c r="K117" s="24">
        <f t="shared" si="36"/>
        <v>0</v>
      </c>
      <c r="L117" s="24">
        <f t="shared" si="36"/>
        <v>0</v>
      </c>
      <c r="M117" s="24">
        <f t="shared" si="36"/>
        <v>0</v>
      </c>
      <c r="N117" s="24">
        <f t="shared" si="36"/>
        <v>0</v>
      </c>
      <c r="O117" s="45">
        <f t="shared" si="30"/>
        <v>0</v>
      </c>
    </row>
    <row r="118" spans="2:15" ht="84.75" x14ac:dyDescent="0.25">
      <c r="B118" s="9">
        <v>3143</v>
      </c>
      <c r="C118" s="4" t="s">
        <v>45</v>
      </c>
      <c r="D118" s="12">
        <f>SUM(D119:D121)</f>
        <v>0</v>
      </c>
      <c r="E118" s="12">
        <f t="shared" ref="E118:N118" si="37">SUM(E119:E121)</f>
        <v>0</v>
      </c>
      <c r="F118" s="12">
        <f t="shared" si="37"/>
        <v>0</v>
      </c>
      <c r="G118" s="12">
        <f t="shared" si="37"/>
        <v>0</v>
      </c>
      <c r="H118" s="12">
        <f t="shared" si="37"/>
        <v>0</v>
      </c>
      <c r="I118" s="12">
        <f t="shared" si="37"/>
        <v>0</v>
      </c>
      <c r="J118" s="12">
        <f t="shared" si="37"/>
        <v>0</v>
      </c>
      <c r="K118" s="12">
        <f t="shared" si="37"/>
        <v>0</v>
      </c>
      <c r="L118" s="12">
        <f t="shared" si="37"/>
        <v>0</v>
      </c>
      <c r="M118" s="12">
        <f t="shared" si="37"/>
        <v>0</v>
      </c>
      <c r="N118" s="12">
        <f t="shared" si="37"/>
        <v>0</v>
      </c>
      <c r="O118" s="45">
        <f t="shared" si="30"/>
        <v>0</v>
      </c>
    </row>
    <row r="119" spans="2:15" x14ac:dyDescent="0.25">
      <c r="B119" s="9"/>
      <c r="C119" s="28" t="s">
        <v>47</v>
      </c>
      <c r="D119" s="11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45">
        <f t="shared" si="30"/>
        <v>0</v>
      </c>
    </row>
    <row r="120" spans="2:15" x14ac:dyDescent="0.25">
      <c r="B120" s="9"/>
      <c r="C120" s="28" t="s">
        <v>48</v>
      </c>
      <c r="D120" s="11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45">
        <f t="shared" si="30"/>
        <v>0</v>
      </c>
    </row>
    <row r="121" spans="2:15" x14ac:dyDescent="0.25">
      <c r="B121" s="9"/>
      <c r="C121" s="28" t="s">
        <v>49</v>
      </c>
      <c r="D121" s="11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45">
        <f t="shared" si="30"/>
        <v>0</v>
      </c>
    </row>
    <row r="122" spans="2:15" x14ac:dyDescent="0.25">
      <c r="B122" s="7">
        <v>1517365</v>
      </c>
      <c r="C122" s="6"/>
      <c r="D122" s="17">
        <f>D123</f>
        <v>120420000</v>
      </c>
      <c r="E122" s="24">
        <f t="shared" ref="E122:N122" si="38">E123</f>
        <v>0</v>
      </c>
      <c r="F122" s="24">
        <f t="shared" si="38"/>
        <v>0</v>
      </c>
      <c r="G122" s="24">
        <f t="shared" si="38"/>
        <v>0</v>
      </c>
      <c r="H122" s="24">
        <f t="shared" si="38"/>
        <v>0</v>
      </c>
      <c r="I122" s="24">
        <f t="shared" si="38"/>
        <v>0</v>
      </c>
      <c r="J122" s="24">
        <f t="shared" si="38"/>
        <v>0</v>
      </c>
      <c r="K122" s="24">
        <f t="shared" si="38"/>
        <v>0</v>
      </c>
      <c r="L122" s="24">
        <f t="shared" si="38"/>
        <v>0</v>
      </c>
      <c r="M122" s="24">
        <f t="shared" si="38"/>
        <v>0</v>
      </c>
      <c r="N122" s="24">
        <f t="shared" si="38"/>
        <v>0</v>
      </c>
      <c r="O122" s="45">
        <f t="shared" si="30"/>
        <v>120420000</v>
      </c>
    </row>
    <row r="123" spans="2:15" x14ac:dyDescent="0.25">
      <c r="B123" s="7"/>
      <c r="C123" s="6" t="s">
        <v>50</v>
      </c>
      <c r="D123" s="17">
        <f>D126+D127+D128</f>
        <v>120420000</v>
      </c>
      <c r="E123" s="24">
        <f t="shared" ref="E123:N123" si="39">E126+E127+E128</f>
        <v>0</v>
      </c>
      <c r="F123" s="24">
        <f t="shared" si="39"/>
        <v>0</v>
      </c>
      <c r="G123" s="24">
        <f t="shared" si="39"/>
        <v>0</v>
      </c>
      <c r="H123" s="24">
        <f t="shared" si="39"/>
        <v>0</v>
      </c>
      <c r="I123" s="24">
        <f t="shared" si="39"/>
        <v>0</v>
      </c>
      <c r="J123" s="24">
        <f t="shared" si="39"/>
        <v>0</v>
      </c>
      <c r="K123" s="24">
        <f t="shared" si="39"/>
        <v>0</v>
      </c>
      <c r="L123" s="24">
        <f t="shared" si="39"/>
        <v>0</v>
      </c>
      <c r="M123" s="24">
        <f t="shared" si="39"/>
        <v>0</v>
      </c>
      <c r="N123" s="24">
        <f t="shared" si="39"/>
        <v>0</v>
      </c>
      <c r="O123" s="45">
        <f t="shared" si="30"/>
        <v>120420000</v>
      </c>
    </row>
    <row r="124" spans="2:15" ht="36.75" customHeight="1" x14ac:dyDescent="0.25">
      <c r="B124" s="9">
        <v>2240</v>
      </c>
      <c r="C124" s="54" t="s">
        <v>34</v>
      </c>
      <c r="D124" s="11">
        <v>1140000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45">
        <f t="shared" si="30"/>
        <v>1140000</v>
      </c>
    </row>
    <row r="125" spans="2:15" x14ac:dyDescent="0.25">
      <c r="B125" s="9">
        <v>3122</v>
      </c>
      <c r="C125" s="54"/>
      <c r="D125" s="11">
        <v>119280000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45">
        <f t="shared" si="30"/>
        <v>119280000</v>
      </c>
    </row>
    <row r="126" spans="2:15" x14ac:dyDescent="0.25">
      <c r="B126" s="9"/>
      <c r="C126" s="28" t="s">
        <v>47</v>
      </c>
      <c r="D126" s="11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45">
        <f t="shared" si="30"/>
        <v>0</v>
      </c>
    </row>
    <row r="127" spans="2:15" x14ac:dyDescent="0.25">
      <c r="B127" s="9"/>
      <c r="C127" s="28" t="s">
        <v>51</v>
      </c>
      <c r="D127" s="11">
        <f>1140000+119280000</f>
        <v>120420000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45">
        <f t="shared" si="30"/>
        <v>120420000</v>
      </c>
    </row>
    <row r="128" spans="2:15" x14ac:dyDescent="0.25">
      <c r="B128" s="9"/>
      <c r="C128" s="28" t="s">
        <v>52</v>
      </c>
      <c r="D128" s="11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45">
        <f t="shared" si="30"/>
        <v>0</v>
      </c>
    </row>
    <row r="129" spans="2:15" s="30" customFormat="1" ht="15.75" x14ac:dyDescent="0.25">
      <c r="B129" s="31"/>
      <c r="C129" s="47" t="s">
        <v>65</v>
      </c>
      <c r="D129" s="32">
        <f>D3+D16+D89+D98+D107+D112+D122+D117</f>
        <v>207266442</v>
      </c>
      <c r="E129" s="33">
        <f t="shared" ref="E129:N129" si="40">E3+E16+E89+E98+E107+E112+E122+E117</f>
        <v>0</v>
      </c>
      <c r="F129" s="33">
        <f t="shared" si="40"/>
        <v>0</v>
      </c>
      <c r="G129" s="33">
        <f t="shared" si="40"/>
        <v>0</v>
      </c>
      <c r="H129" s="33">
        <f t="shared" si="40"/>
        <v>0</v>
      </c>
      <c r="I129" s="33">
        <f t="shared" si="40"/>
        <v>0</v>
      </c>
      <c r="J129" s="33">
        <f t="shared" si="40"/>
        <v>0</v>
      </c>
      <c r="K129" s="33">
        <f t="shared" si="40"/>
        <v>0</v>
      </c>
      <c r="L129" s="33">
        <f t="shared" si="40"/>
        <v>0</v>
      </c>
      <c r="M129" s="33">
        <f t="shared" si="40"/>
        <v>0</v>
      </c>
      <c r="N129" s="33">
        <f t="shared" si="40"/>
        <v>0</v>
      </c>
      <c r="O129" s="34">
        <f t="shared" si="30"/>
        <v>207266442</v>
      </c>
    </row>
    <row r="130" spans="2:15" s="30" customFormat="1" ht="15.75" x14ac:dyDescent="0.25">
      <c r="B130" s="31"/>
      <c r="C130" s="47" t="s">
        <v>66</v>
      </c>
      <c r="D130" s="35">
        <f>D129-D131</f>
        <v>0</v>
      </c>
      <c r="E130" s="35">
        <f t="shared" ref="E130:N130" si="41">E129-E131</f>
        <v>0</v>
      </c>
      <c r="F130" s="35">
        <f t="shared" si="41"/>
        <v>0</v>
      </c>
      <c r="G130" s="35">
        <f t="shared" si="41"/>
        <v>0</v>
      </c>
      <c r="H130" s="35">
        <f t="shared" si="41"/>
        <v>0</v>
      </c>
      <c r="I130" s="35">
        <f t="shared" si="41"/>
        <v>0</v>
      </c>
      <c r="J130" s="35">
        <f t="shared" si="41"/>
        <v>0</v>
      </c>
      <c r="K130" s="35">
        <f t="shared" si="41"/>
        <v>0</v>
      </c>
      <c r="L130" s="35">
        <f t="shared" si="41"/>
        <v>0</v>
      </c>
      <c r="M130" s="35">
        <f t="shared" si="41"/>
        <v>0</v>
      </c>
      <c r="N130" s="35">
        <f t="shared" si="41"/>
        <v>0</v>
      </c>
      <c r="O130" s="34">
        <f t="shared" si="30"/>
        <v>0</v>
      </c>
    </row>
    <row r="131" spans="2:15" ht="19.5" customHeight="1" x14ac:dyDescent="0.25">
      <c r="B131" s="39"/>
      <c r="C131" s="48" t="s">
        <v>46</v>
      </c>
      <c r="D131" s="43">
        <f>SUM(D132:D136)</f>
        <v>207266442</v>
      </c>
      <c r="E131" s="49">
        <f t="shared" ref="E131:N131" si="42">SUM(E132:E136)</f>
        <v>0</v>
      </c>
      <c r="F131" s="49">
        <f t="shared" si="42"/>
        <v>0</v>
      </c>
      <c r="G131" s="49">
        <f t="shared" si="42"/>
        <v>0</v>
      </c>
      <c r="H131" s="49">
        <f t="shared" si="42"/>
        <v>0</v>
      </c>
      <c r="I131" s="49">
        <f t="shared" si="42"/>
        <v>0</v>
      </c>
      <c r="J131" s="49">
        <f t="shared" si="42"/>
        <v>0</v>
      </c>
      <c r="K131" s="49">
        <f t="shared" si="42"/>
        <v>0</v>
      </c>
      <c r="L131" s="49">
        <f t="shared" si="42"/>
        <v>0</v>
      </c>
      <c r="M131" s="49">
        <f t="shared" si="42"/>
        <v>0</v>
      </c>
      <c r="N131" s="49">
        <f t="shared" si="42"/>
        <v>0</v>
      </c>
      <c r="O131" s="34">
        <f t="shared" ref="O131:O162" si="43">SUM(D131:N131)</f>
        <v>207266442</v>
      </c>
    </row>
    <row r="132" spans="2:15" x14ac:dyDescent="0.25">
      <c r="B132" s="9"/>
      <c r="C132" s="28" t="s">
        <v>47</v>
      </c>
      <c r="D132" s="26">
        <f>D5+D9+D13+D18+D22+D26+D34+D38+D42+D46+D50+D54+D58+D62+D66+D70+D74+D78+D82+D86+D91+D100+D104+D109+D114+D119+D126+D95+D30</f>
        <v>86846442</v>
      </c>
      <c r="E132" s="12">
        <f t="shared" ref="E132:N132" si="44">E5+E9+E13+E18+E22+E26+E34+E38+E42+E46+E50+E54+E58+E62+E66+E70+E74+E78+E82+E86+E91+E100+E104+E109+E114+E119+E126+E95+E30</f>
        <v>0</v>
      </c>
      <c r="F132" s="12">
        <f t="shared" si="44"/>
        <v>0</v>
      </c>
      <c r="G132" s="12">
        <f t="shared" si="44"/>
        <v>0</v>
      </c>
      <c r="H132" s="12">
        <f t="shared" si="44"/>
        <v>0</v>
      </c>
      <c r="I132" s="12">
        <f t="shared" si="44"/>
        <v>0</v>
      </c>
      <c r="J132" s="12">
        <f t="shared" si="44"/>
        <v>0</v>
      </c>
      <c r="K132" s="12">
        <f t="shared" si="44"/>
        <v>0</v>
      </c>
      <c r="L132" s="12">
        <f t="shared" si="44"/>
        <v>0</v>
      </c>
      <c r="M132" s="12">
        <f t="shared" si="44"/>
        <v>0</v>
      </c>
      <c r="N132" s="12">
        <f t="shared" si="44"/>
        <v>0</v>
      </c>
      <c r="O132" s="34">
        <f t="shared" si="43"/>
        <v>86846442</v>
      </c>
    </row>
    <row r="133" spans="2:15" x14ac:dyDescent="0.25">
      <c r="B133" s="9"/>
      <c r="C133" s="28" t="s">
        <v>48</v>
      </c>
      <c r="D133" s="12">
        <f>D6+D10+D14+D19+D23+D27+D35+D39+D43+D47+D51+D55+D59+D63+D67+D71+D75+D79+D83+D87+D92+D101+D105+D110+D115+D120</f>
        <v>0</v>
      </c>
      <c r="E133" s="12">
        <f t="shared" ref="E133:N133" si="45">E6+E10+E14+E19+E23+E27+E35+E39+E43+E47+E51+E55+E59+E63+E67+E71+E75+E79+E83+E87+E92+E101+E105+E110+E115+E120</f>
        <v>0</v>
      </c>
      <c r="F133" s="12">
        <f t="shared" si="45"/>
        <v>0</v>
      </c>
      <c r="G133" s="12">
        <f t="shared" si="45"/>
        <v>0</v>
      </c>
      <c r="H133" s="12">
        <f t="shared" si="45"/>
        <v>0</v>
      </c>
      <c r="I133" s="12">
        <f t="shared" si="45"/>
        <v>0</v>
      </c>
      <c r="J133" s="12">
        <f t="shared" si="45"/>
        <v>0</v>
      </c>
      <c r="K133" s="12">
        <f t="shared" si="45"/>
        <v>0</v>
      </c>
      <c r="L133" s="12">
        <f t="shared" si="45"/>
        <v>0</v>
      </c>
      <c r="M133" s="12">
        <f t="shared" si="45"/>
        <v>0</v>
      </c>
      <c r="N133" s="12">
        <f t="shared" si="45"/>
        <v>0</v>
      </c>
      <c r="O133" s="34">
        <f t="shared" si="43"/>
        <v>0</v>
      </c>
    </row>
    <row r="134" spans="2:15" x14ac:dyDescent="0.25">
      <c r="C134" s="28" t="s">
        <v>49</v>
      </c>
      <c r="D134" s="12">
        <f>D7+D11+D15+D20+D24+D28+D36+D40+D44+D48+D52+D56+D60+D64+D68+D72+D76+D80+D84+D88+D93+D102+D106+D111+D116+D121+D128</f>
        <v>0</v>
      </c>
      <c r="E134" s="12">
        <f t="shared" ref="E134:N134" si="46">E7+E11+E15+E20+E24+E28+E36+E40+E44+E48+E52+E56+E60+E64+E68+E72+E76+E80+E84+E88+E93+E102+E106+E111+E116+E121</f>
        <v>0</v>
      </c>
      <c r="F134" s="12">
        <f t="shared" si="46"/>
        <v>0</v>
      </c>
      <c r="G134" s="12">
        <f t="shared" si="46"/>
        <v>0</v>
      </c>
      <c r="H134" s="12">
        <f t="shared" si="46"/>
        <v>0</v>
      </c>
      <c r="I134" s="12">
        <f t="shared" si="46"/>
        <v>0</v>
      </c>
      <c r="J134" s="12">
        <f t="shared" si="46"/>
        <v>0</v>
      </c>
      <c r="K134" s="12">
        <f t="shared" si="46"/>
        <v>0</v>
      </c>
      <c r="L134" s="12">
        <f t="shared" si="46"/>
        <v>0</v>
      </c>
      <c r="M134" s="12">
        <f t="shared" si="46"/>
        <v>0</v>
      </c>
      <c r="N134" s="12">
        <f t="shared" si="46"/>
        <v>0</v>
      </c>
      <c r="O134" s="34">
        <f t="shared" si="43"/>
        <v>0</v>
      </c>
    </row>
    <row r="135" spans="2:15" x14ac:dyDescent="0.25">
      <c r="C135" s="28" t="s">
        <v>51</v>
      </c>
      <c r="D135" s="29">
        <f>D127</f>
        <v>120420000</v>
      </c>
      <c r="E135" s="12">
        <f t="shared" ref="E135:N135" si="47">E127</f>
        <v>0</v>
      </c>
      <c r="F135" s="12">
        <f t="shared" si="47"/>
        <v>0</v>
      </c>
      <c r="G135" s="12">
        <f t="shared" si="47"/>
        <v>0</v>
      </c>
      <c r="H135" s="12">
        <f t="shared" si="47"/>
        <v>0</v>
      </c>
      <c r="I135" s="12">
        <f t="shared" si="47"/>
        <v>0</v>
      </c>
      <c r="J135" s="12">
        <f t="shared" si="47"/>
        <v>0</v>
      </c>
      <c r="K135" s="12">
        <f t="shared" si="47"/>
        <v>0</v>
      </c>
      <c r="L135" s="12">
        <f t="shared" si="47"/>
        <v>0</v>
      </c>
      <c r="M135" s="12">
        <f t="shared" si="47"/>
        <v>0</v>
      </c>
      <c r="N135" s="12">
        <f t="shared" si="47"/>
        <v>0</v>
      </c>
      <c r="O135" s="34">
        <f t="shared" si="43"/>
        <v>120420000</v>
      </c>
    </row>
    <row r="136" spans="2:15" x14ac:dyDescent="0.25">
      <c r="C136" s="28" t="s">
        <v>52</v>
      </c>
      <c r="D136" s="12">
        <f>D128</f>
        <v>0</v>
      </c>
      <c r="E136" s="12">
        <f t="shared" ref="E136:N136" si="48">E128</f>
        <v>0</v>
      </c>
      <c r="F136" s="12">
        <f t="shared" si="48"/>
        <v>0</v>
      </c>
      <c r="G136" s="12">
        <f t="shared" si="48"/>
        <v>0</v>
      </c>
      <c r="H136" s="12">
        <f t="shared" si="48"/>
        <v>0</v>
      </c>
      <c r="I136" s="12">
        <f t="shared" si="48"/>
        <v>0</v>
      </c>
      <c r="J136" s="12">
        <f t="shared" si="48"/>
        <v>0</v>
      </c>
      <c r="K136" s="12">
        <f t="shared" si="48"/>
        <v>0</v>
      </c>
      <c r="L136" s="12">
        <f t="shared" si="48"/>
        <v>0</v>
      </c>
      <c r="M136" s="12">
        <f t="shared" si="48"/>
        <v>0</v>
      </c>
      <c r="N136" s="12">
        <f t="shared" si="48"/>
        <v>0</v>
      </c>
      <c r="O136" s="34">
        <f t="shared" si="43"/>
        <v>0</v>
      </c>
    </row>
    <row r="137" spans="2:15" ht="15.75" x14ac:dyDescent="0.25">
      <c r="B137" s="31"/>
      <c r="C137" s="47" t="s">
        <v>66</v>
      </c>
      <c r="D137" s="35">
        <f>D129-D138</f>
        <v>0</v>
      </c>
      <c r="E137" s="35">
        <f t="shared" ref="E137:N137" si="49">E129-E138</f>
        <v>0</v>
      </c>
      <c r="F137" s="35">
        <f t="shared" si="49"/>
        <v>0</v>
      </c>
      <c r="G137" s="35">
        <f t="shared" si="49"/>
        <v>0</v>
      </c>
      <c r="H137" s="35">
        <f t="shared" si="49"/>
        <v>0</v>
      </c>
      <c r="I137" s="35">
        <f t="shared" si="49"/>
        <v>0</v>
      </c>
      <c r="J137" s="35">
        <f t="shared" si="49"/>
        <v>0</v>
      </c>
      <c r="K137" s="35">
        <f t="shared" si="49"/>
        <v>0</v>
      </c>
      <c r="L137" s="35">
        <f t="shared" si="49"/>
        <v>0</v>
      </c>
      <c r="M137" s="35">
        <f t="shared" si="49"/>
        <v>0</v>
      </c>
      <c r="N137" s="35">
        <f t="shared" si="49"/>
        <v>0</v>
      </c>
      <c r="O137" s="34">
        <f t="shared" si="43"/>
        <v>0</v>
      </c>
    </row>
    <row r="138" spans="2:15" s="20" customFormat="1" x14ac:dyDescent="0.25">
      <c r="B138" s="40">
        <f>B139+B140+B142+B143</f>
        <v>11614</v>
      </c>
      <c r="C138" s="41" t="s">
        <v>43</v>
      </c>
      <c r="D138" s="42">
        <f>SUM(D139:D143)</f>
        <v>207266442</v>
      </c>
      <c r="E138" s="42">
        <f t="shared" ref="E138:N138" si="50">SUM(E139:E143)</f>
        <v>0</v>
      </c>
      <c r="F138" s="42">
        <f t="shared" si="50"/>
        <v>0</v>
      </c>
      <c r="G138" s="42">
        <f t="shared" si="50"/>
        <v>0</v>
      </c>
      <c r="H138" s="42">
        <f t="shared" si="50"/>
        <v>0</v>
      </c>
      <c r="I138" s="42">
        <f t="shared" si="50"/>
        <v>0</v>
      </c>
      <c r="J138" s="42">
        <f t="shared" si="50"/>
        <v>0</v>
      </c>
      <c r="K138" s="42">
        <f t="shared" si="50"/>
        <v>0</v>
      </c>
      <c r="L138" s="42">
        <f t="shared" si="50"/>
        <v>0</v>
      </c>
      <c r="M138" s="42">
        <f t="shared" si="50"/>
        <v>0</v>
      </c>
      <c r="N138" s="42">
        <f t="shared" si="50"/>
        <v>0</v>
      </c>
      <c r="O138" s="34">
        <f t="shared" si="43"/>
        <v>207266442</v>
      </c>
    </row>
    <row r="139" spans="2:15" ht="25.5" customHeight="1" x14ac:dyDescent="0.25">
      <c r="B139" s="9">
        <v>3122</v>
      </c>
      <c r="C139" s="2" t="s">
        <v>1</v>
      </c>
      <c r="D139" s="25">
        <f>D4+D113+D125+2100000</f>
        <v>123360000</v>
      </c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34">
        <f t="shared" si="43"/>
        <v>123360000</v>
      </c>
    </row>
    <row r="140" spans="2:15" x14ac:dyDescent="0.25">
      <c r="B140" s="21">
        <v>3142</v>
      </c>
      <c r="C140" s="2" t="s">
        <v>2</v>
      </c>
      <c r="D140" s="25">
        <f>D8+D12+D17+D21+D29+D33+D37+D45+D49+D53+D41+D57+D61+D65+D73+D69+D77+D81+D85+D99++D108+D25</f>
        <v>77936283</v>
      </c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34">
        <f t="shared" si="43"/>
        <v>77936283</v>
      </c>
    </row>
    <row r="141" spans="2:15" ht="24" x14ac:dyDescent="0.25">
      <c r="B141" s="21">
        <v>3143</v>
      </c>
      <c r="C141" s="13" t="s">
        <v>67</v>
      </c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34"/>
    </row>
    <row r="142" spans="2:15" ht="28.5" customHeight="1" x14ac:dyDescent="0.25">
      <c r="B142" s="21">
        <v>3110</v>
      </c>
      <c r="C142" s="13" t="s">
        <v>4</v>
      </c>
      <c r="D142" s="6">
        <f>4830159</f>
        <v>4830159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34">
        <f>SUM(D142:N142)</f>
        <v>4830159</v>
      </c>
    </row>
    <row r="143" spans="2:15" x14ac:dyDescent="0.25">
      <c r="B143" s="9">
        <v>2240</v>
      </c>
      <c r="C143" s="13" t="s">
        <v>3</v>
      </c>
      <c r="D143" s="25">
        <f>D124</f>
        <v>1140000</v>
      </c>
      <c r="E143" s="25">
        <f t="shared" ref="E143:N143" si="51">E124</f>
        <v>0</v>
      </c>
      <c r="F143" s="25">
        <f t="shared" si="51"/>
        <v>0</v>
      </c>
      <c r="G143" s="25">
        <f t="shared" si="51"/>
        <v>0</v>
      </c>
      <c r="H143" s="25">
        <f t="shared" si="51"/>
        <v>0</v>
      </c>
      <c r="I143" s="25">
        <f t="shared" si="51"/>
        <v>0</v>
      </c>
      <c r="J143" s="25">
        <f t="shared" si="51"/>
        <v>0</v>
      </c>
      <c r="K143" s="25">
        <f t="shared" si="51"/>
        <v>0</v>
      </c>
      <c r="L143" s="25">
        <f t="shared" si="51"/>
        <v>0</v>
      </c>
      <c r="M143" s="25">
        <f t="shared" si="51"/>
        <v>0</v>
      </c>
      <c r="N143" s="25">
        <f t="shared" si="51"/>
        <v>0</v>
      </c>
      <c r="O143" s="34">
        <f>SUM(D143:N143)</f>
        <v>1140000</v>
      </c>
    </row>
    <row r="144" spans="2:15" x14ac:dyDescent="0.25">
      <c r="B144" s="22"/>
      <c r="C144" s="37"/>
      <c r="D144" s="37"/>
      <c r="O144" s="34">
        <f>SUM(D144:N144)</f>
        <v>0</v>
      </c>
    </row>
    <row r="145" spans="2:15" s="20" customFormat="1" x14ac:dyDescent="0.25">
      <c r="B145" s="38"/>
      <c r="C145" s="38"/>
      <c r="D145" s="38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46">
        <f t="shared" ref="O145:O147" si="52">SUM(D145:N145)</f>
        <v>0</v>
      </c>
    </row>
    <row r="146" spans="2:15" x14ac:dyDescent="0.25">
      <c r="O146" s="45">
        <f t="shared" si="52"/>
        <v>0</v>
      </c>
    </row>
    <row r="147" spans="2:15" x14ac:dyDescent="0.25">
      <c r="O147" s="45">
        <f t="shared" si="52"/>
        <v>0</v>
      </c>
    </row>
  </sheetData>
  <mergeCells count="3">
    <mergeCell ref="B8:B12"/>
    <mergeCell ref="B17:B69"/>
    <mergeCell ref="C124:C12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02-лют</vt:lpstr>
      <vt:lpstr>01-січ</vt:lpstr>
      <vt:lpstr>Бюджет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Рябуха Світлана Анатоліївна</dc:creator>
  <cp:lastModifiedBy>Гаврилюк Василь Васильович</cp:lastModifiedBy>
  <dcterms:created xsi:type="dcterms:W3CDTF">2021-03-10T13:24:27Z</dcterms:created>
  <dcterms:modified xsi:type="dcterms:W3CDTF">2021-03-15T09:49:49Z</dcterms:modified>
</cp:coreProperties>
</file>