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55" windowHeight="12646" firstSheet="2" activeTab="8"/>
  </bookViews>
  <sheets>
    <sheet name="За 2 квартали 2019р." sheetId="5" r:id="rId1"/>
    <sheet name="За 3 кв. 2019р." sheetId="7" r:id="rId2"/>
    <sheet name="За 4 кв. 2019р." sheetId="6" r:id="rId3"/>
    <sheet name="За 1 кв. 2020р" sheetId="1" r:id="rId4"/>
    <sheet name="За 2 кв. 2020р." sheetId="3" r:id="rId5"/>
    <sheet name="За 3 кв. 2020р." sheetId="2" r:id="rId6"/>
    <sheet name="За 4 кв. 2020 р." sheetId="4" r:id="rId7"/>
    <sheet name="За 1 кв. 2021 р" sheetId="8" r:id="rId8"/>
    <sheet name="За 2 кв. 2021 р." sheetId="9" r:id="rId9"/>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9" i="9" l="1"/>
  <c r="L207" i="9"/>
  <c r="L198" i="9"/>
  <c r="K198" i="9"/>
  <c r="K196" i="9" l="1"/>
  <c r="K195" i="9"/>
  <c r="K194" i="9"/>
  <c r="K192" i="9"/>
  <c r="K180" i="9"/>
  <c r="F128" i="7" l="1"/>
  <c r="F125" i="7"/>
  <c r="F120" i="7"/>
  <c r="F119" i="7"/>
  <c r="F118" i="7"/>
  <c r="F116" i="7"/>
  <c r="F115" i="7"/>
  <c r="F114" i="7"/>
  <c r="K26" i="7"/>
  <c r="K64" i="8" l="1"/>
  <c r="K63" i="8"/>
  <c r="K62" i="8"/>
  <c r="K61" i="8"/>
  <c r="K60" i="8"/>
  <c r="K58" i="8"/>
  <c r="K57" i="8"/>
  <c r="K56" i="8"/>
  <c r="K55" i="8"/>
  <c r="K13" i="8"/>
  <c r="L12" i="8"/>
  <c r="L6" i="8"/>
  <c r="K6" i="8"/>
  <c r="K147" i="4" l="1"/>
  <c r="K130" i="4"/>
  <c r="K120" i="4"/>
  <c r="K54" i="4" l="1"/>
  <c r="K53" i="4"/>
  <c r="K31" i="4" l="1"/>
  <c r="K19" i="4" l="1"/>
  <c r="K16" i="4" l="1"/>
  <c r="K12" i="4" l="1"/>
  <c r="K11" i="4"/>
  <c r="K9" i="4" l="1"/>
  <c r="K67" i="2" l="1"/>
  <c r="K33" i="2" l="1"/>
  <c r="K32" i="2"/>
  <c r="L18" i="3" l="1"/>
  <c r="L9" i="3"/>
  <c r="K9" i="3"/>
  <c r="L8" i="3"/>
  <c r="K8" i="3"/>
  <c r="J28" i="2" l="1"/>
  <c r="K27" i="2"/>
  <c r="K139" i="1" l="1"/>
  <c r="J136" i="1"/>
  <c r="K135" i="1"/>
  <c r="K131" i="1" l="1"/>
  <c r="K130" i="1"/>
  <c r="L117" i="1" l="1"/>
  <c r="L115" i="1"/>
  <c r="K115" i="1"/>
  <c r="L114" i="1"/>
  <c r="K114" i="1"/>
</calcChain>
</file>

<file path=xl/sharedStrings.xml><?xml version="1.0" encoding="utf-8"?>
<sst xmlns="http://schemas.openxmlformats.org/spreadsheetml/2006/main" count="6431" uniqueCount="1728">
  <si>
    <t xml:space="preserve">№ п/п </t>
  </si>
  <si>
    <t>№ пункту в програмі</t>
  </si>
  <si>
    <t>№ Заходу</t>
  </si>
  <si>
    <t>Нейменування заходу</t>
  </si>
  <si>
    <t>Адреса/місце впровадження заходу</t>
  </si>
  <si>
    <t xml:space="preserve">Замовник робіт </t>
  </si>
  <si>
    <t>Відповідальний за впровадження заходу/виконавець робіт</t>
  </si>
  <si>
    <t>Термін реалізації заходу (місяць/квартал/   півріччя)</t>
  </si>
  <si>
    <t>Вартість заходу, тис.грн</t>
  </si>
  <si>
    <t>Відсоток виконання , %</t>
  </si>
  <si>
    <t>*Примітка</t>
  </si>
  <si>
    <t>SEAP 04.01</t>
  </si>
  <si>
    <t>Теплова ізоляція внутрішньобдинкових трубопроводів житлових будинків</t>
  </si>
  <si>
    <t>Житлові будинки м.Вінниці</t>
  </si>
  <si>
    <t>Департамент житлового господарства</t>
  </si>
  <si>
    <t>SEAP 01.03</t>
  </si>
  <si>
    <t>Заміна ламп на LED в будівлях охорони здоров'я</t>
  </si>
  <si>
    <t>40 шт</t>
  </si>
  <si>
    <t>КНП «ЦПМСД №1 м.Вінниці»</t>
  </si>
  <si>
    <t>SEAP 05.01,
EEA 2.08</t>
  </si>
  <si>
    <t>Продовження процесу оптимізації системи зовнішнього освітлення та впровадження світодіодних світильників</t>
  </si>
  <si>
    <t>Департамент комунальгого господарства та благоустрою</t>
  </si>
  <si>
    <t>SEAP 04.03</t>
  </si>
  <si>
    <t>Термомодернізація житлових будинків (утеплення стін, підвалів, тех.поверхів, цоколів, дахів, перекриттів, відкосів)</t>
  </si>
  <si>
    <t>Джерела фінансування (1-держбюджет; 2 - обласний бюджет; 3-бюджет ВОТГ; 4-кредити, гранти, позики, тощо;  5-власні кошти)</t>
  </si>
  <si>
    <t>-</t>
  </si>
  <si>
    <t>EEA 3.04
SEAP 13.01</t>
  </si>
  <si>
    <t>Спалювання метану на Стадницькому полігоні ПВ.
Виробництво та продаж електроенергії з полігонного газу (когенерація)</t>
  </si>
  <si>
    <t xml:space="preserve">Стадницький полігон ПВ </t>
  </si>
  <si>
    <t>Кількісний показник (одиниця виміру):  квадратних метрів (кв.м), одиниць(од.),  тощо</t>
  </si>
  <si>
    <t xml:space="preserve">Додаток </t>
  </si>
  <si>
    <t>4</t>
  </si>
  <si>
    <t>5</t>
  </si>
  <si>
    <t>6</t>
  </si>
  <si>
    <t>7</t>
  </si>
  <si>
    <t>8</t>
  </si>
  <si>
    <t>9</t>
  </si>
  <si>
    <t>10</t>
  </si>
  <si>
    <t>11</t>
  </si>
  <si>
    <t>Розробка та впровадження системи знешкодження й утилізації небезпечних побутових і промислових відходів, передусім на території колишніх заводів</t>
  </si>
  <si>
    <t>м.Вінниця</t>
  </si>
  <si>
    <t>Департамент комунального господарства та благоустрою, КУП "ЕкоВін"</t>
  </si>
  <si>
    <t>І квартал 2020</t>
  </si>
  <si>
    <t>Рішенням міської ради від 20.02.2020 №419 затверджено склад міської постійно діючої комісії з питань поводження з безхазяйними відходами.</t>
  </si>
  <si>
    <t>Створення нових високотехнологічних виробництв на базі вінницьких індустріальних парків</t>
  </si>
  <si>
    <t>м. Вінниця, індустріальний парк "Вінтер Спорт"</t>
  </si>
  <si>
    <t>50 000 кв.м.</t>
  </si>
  <si>
    <t>ТОВ Хед Вінниця</t>
  </si>
  <si>
    <t>2019-2021 рр</t>
  </si>
  <si>
    <t xml:space="preserve">У березні 2019 року «Хед Вінниця» продано право власності на земельну ділянку площею 25 га на території Вінницького індустріального парку, на даний момент відбувається розробка проектно-кошторисної документації з будівництва заводу з виробництва спортивного інвентаря для зимових видів спорту. 
Наказом Мінекономіки від 02.10.2019 р. №151 індустріальний парк "Вінтер Спорт" включений до реєстру індустріальних (промислових) парків.  </t>
  </si>
  <si>
    <t>Вінницький індустріальний парк, ТОВ "Укро-експертпостач",  
вул. Немирівське шоссе, 213.</t>
  </si>
  <si>
    <t>Площа виробних об'єктів 1500 кв.м</t>
  </si>
  <si>
    <t>ТОВ Укро-експертпостач</t>
  </si>
  <si>
    <t>Компанія «Укро-експертпостач» має намір побудувати завод з виробництва фосфатидного концентрату (рідкий лецитин) на території Вінницького індустріального парку. 
Площа виробничих об’єктів становитиме близько 1500 кв.м.</t>
  </si>
  <si>
    <t>Вінницький індустріальний парк, ТОВ "Грін-кул", 
вул. Немирівське шоссе, 213.</t>
  </si>
  <si>
    <t>Збільшення об'єму виробництва від 2000 од. до 5000 од</t>
  </si>
  <si>
    <t>ТОВ Грін Кул</t>
  </si>
  <si>
    <t>грудень 2019 р</t>
  </si>
  <si>
    <t>Підприємство вийшло на об'єми виробництва 5000 од  холодильних шаф та бонет у грудні 2019 року. У першому кварталі 2020 року об'єми виробництва збільшено до 6000 од .</t>
  </si>
  <si>
    <t>Створення Інноваційно-технологічного парку "Кристал"</t>
  </si>
  <si>
    <t>м.Вінниця, вул. 600-річчя, 21 (колишня будівля заводу "Кристал")</t>
  </si>
  <si>
    <t>8530 кв.м.</t>
  </si>
  <si>
    <t>Департамент капітального будівництва</t>
  </si>
  <si>
    <t>КП ВМЦІ</t>
  </si>
  <si>
    <t>2019-2020 рр.</t>
  </si>
  <si>
    <t>У жовтні 2019 року за результатами проведених відкритих  торгів за предметом закупівлі: «Реконструкція частини приміщень першого поверху адміністративної будівлі за адресою: м. Вінниця, вул. 600-річчя, 21» -  укладено договір з переможцем - ТОВ «АЛЬФА-БУД-АБЗ» (договір генпідряду №24/10- 1). У листопаді 2019 році розпочато роботи по реконструкції частини приміщень 1 поверху будівель  інноваційно-технологічного парку.
У І кварталі 2020 року:
• Здійснено коригування проектно-кошторисної документації по об’єкту «Реконструкція частини приміщень першого поверху адміністративної будівлі за адресою: м. Вінниця, вул. 600-річчя, 21»
• Триває реконструкція частини приміщень першого поверху адміністративної будівлі за адресою: м. Вінниця, вул. 600-річчя, 21, а саме: виконано демонтажні роботи, влаштовано підвалини підлог, виконання армування підвалин, влаштовано стяжку, змонтовано нові каналізаційні мережі. Стан виконання – 35%.</t>
  </si>
  <si>
    <t>Проведення кластерного аналізу економіки міста, стимулювання створення бізнес-об’єднань, налагодження взаємозв’язків із містами-аналогами</t>
  </si>
  <si>
    <t>м.Вінинця</t>
  </si>
  <si>
    <t>ще не визначений</t>
  </si>
  <si>
    <t>Відділ підтримки бізнесу</t>
  </si>
  <si>
    <t>Концепція інтегрованого розвитку м.Вінниці 2030</t>
  </si>
  <si>
    <t>ще не визначена</t>
  </si>
  <si>
    <t>Наразі Департамент економіки і інвестицій здійснює пошук партнерів для реалізації наступних заходів:
- проведення кластерного аналізу економіки Вінницької міської ОТГ;
- проведення оцінки конкурентоспроможності м.Вінниці порівняно з іншими подібними за чисельністю населення та структурою економіки містами України, Центральної та Східної Європи;
- налагодження роботи та розбудова Центру розвитку підприємництва як ключового елементу підтримки МСП (як зміцнення матеріальної основи, так і наповнення діяльності подіями, розробка інформаційних, навчальних та інших матеріалів);
- налагодження співпраці з кластером VITAGORA (Франція)</t>
  </si>
  <si>
    <t>Оновлення Програми охорони навколишнього природного середовища на території Вінницької міської об’єднаної територіальної громади на 2017-2020 роки</t>
  </si>
  <si>
    <t>Вінницька міська територіальна громада</t>
  </si>
  <si>
    <t>Відділ охорони довкілля і використання природних ресурсів</t>
  </si>
  <si>
    <t>01.11.2019 р</t>
  </si>
  <si>
    <t>Заходи Програми фінансуються з усіх вказаних джерел</t>
  </si>
  <si>
    <t>Програма охорони навколишнього природного середовища на території Вінницької міської об’єднаної територіальної громади на 2017-2020 роки затверджена рішенням Вінницької міської ради від 28.10.2016 року №435 (зі змінами). Останні зміни до Програми внесені рішенням Вінницької міської ради від 01.11.2019 року №1989</t>
  </si>
  <si>
    <t>1264,08 п.м</t>
  </si>
  <si>
    <t>1 квартал 2020 р</t>
  </si>
  <si>
    <t>Бюджет ВОТГ; Власні кошти;</t>
  </si>
  <si>
    <t>міський бюджет - 855,37958 ; кошти мешканців - 273,748</t>
  </si>
  <si>
    <t>SEAP 04.04</t>
  </si>
  <si>
    <t xml:space="preserve">Ремонт стиків в багатоквартирних панельних будинках </t>
  </si>
  <si>
    <t>3105,0 п.м</t>
  </si>
  <si>
    <t>міський бюджет - 1174,005; кошти мешканців - 38,77768</t>
  </si>
  <si>
    <t>Ремонт систем електрозабезпечення</t>
  </si>
  <si>
    <t>1 шт.</t>
  </si>
  <si>
    <t>міський бюджет-            32,62310; кошти мешканців-10,571</t>
  </si>
  <si>
    <t>EEA 4.07</t>
  </si>
  <si>
    <t xml:space="preserve">Впровадження Картки Вінничанина (єдиний квиток):
1. Встановлення бортового обладнання в громадському транспорті (валідаторів та консолей водія)
2. Відкриття центрів обслуговування користувачів КП «Вінницякартсервіс» для замовлення персоніфікованих карток
3. Створення сервісу замовлення персональних карт через сайт ET.VN.UA
4. Створення мобільної групи, яка здійснює оформлення анкет поза межами центрів обслуговування
5. Тестування системи
</t>
  </si>
  <si>
    <t xml:space="preserve">Місто Вінниця та населені пункти, що входять до Вінницької
міської об’єднаної територіальної громади. </t>
  </si>
  <si>
    <t xml:space="preserve">Центральний офіс 
КП "Вінницякартсервіс" 
- 1 пункт обслуговування;
Відділення ЦНАП при Управляючих компаніях - 7 пунктів обслуговування;
Пільгові категорії населення - 98 тис.осіб;
Громадський транспорт загального користування - 580 одиниць; 
Обладнання (консолі водія, пристрої на кожні двері, зовнішня інфраструктура) - 3986 одиниць; </t>
  </si>
  <si>
    <t>КП "Вінницякартсервіс"</t>
  </si>
  <si>
    <t xml:space="preserve">Департамент інформаційних технологій,
КП "Вінницякартсервіс" </t>
  </si>
  <si>
    <t>2019-2020 роки</t>
  </si>
  <si>
    <t>Бюджет ВМОТГ (3), 
кредитні кошти ЄБРР (4),
грантові кошти (4).</t>
  </si>
  <si>
    <t>1-4 квартал 2019 року:
Бюджетні кошти - 13625,677 тис.грн
Кредитні кошти - 1301,189 тис. євро
Грантові кошти - 40,000 тис. євро
1 квартал 2020:
Бюджетні кошти - 1695,480 тис.грн</t>
  </si>
  <si>
    <t xml:space="preserve">Встановлено обладнання у 314 одиницях транспорту КП "Вінницька транспортна компанія" та 96 транспортних засобів приватних перевізників.  
Станом на 31.03.2020 систему запущено у 156 тролейбусах, 64 трамваях та 94 автобусах режимі оплати Муніципальними картками вінничанина, неперсоніфікованими картками, безконтактними банківськими картками та аналогами NFC (Google Pay, Apple Pay) на мобільних пристроях;
Прийнято понад 71,3 тисяч оцифрованих заяв з фото  для оформлення карток  від учнів, студентів та пільгових категорій населення;
Для розповсюдження неперсоніфікованих карток, які не містять особистих даних користувачів, додатково залучено 42 пункти продажу торгової мережі;
Поповнити картки можливо на сайті et.vn.ua, в наявних терміналах самообслуговування мережі «EasyPay» та у торговій мережі "Преса".
</t>
  </si>
  <si>
    <t>49</t>
  </si>
  <si>
    <t>Впровадження автоматизованої системи керування дорожнім рухом АСКДР – підвищення рівня безпеки, зниження аварійності на дорогах міста</t>
  </si>
  <si>
    <t>Ділянка по вул. Пирогова, від вул. Гніванське шосе до вул. Келецька в м. Вінниця</t>
  </si>
  <si>
    <t>3,6 км</t>
  </si>
  <si>
    <t>КП "Вінницький інформаційний центр"</t>
  </si>
  <si>
    <t xml:space="preserve">Департамент енергетики, транспорту та зв'язку,
Департамент інформаційних технологій,
КП "Інститут розвитку міст" </t>
  </si>
  <si>
    <t>І квартал 2020 року</t>
  </si>
  <si>
    <t>Бюджет ВМОТГ (3)</t>
  </si>
  <si>
    <t>1485,305 тис.грн</t>
  </si>
  <si>
    <t>Проводяться роботи підрядною організацією з виконання проекту "Нове будівництво лінійно-кабельних споруд з встановленням технічних засобів по вул. Пирогова, від вул. Гніванське шосе до вул. Келецька, в м. Вінниця".</t>
  </si>
  <si>
    <t>SEAP 01.04</t>
  </si>
  <si>
    <t>Термомодернізація будівель освіти (утеплення стін, підвалів, тех.поверхів, цоколів, дахів, перекриттів, відкосів)</t>
  </si>
  <si>
    <t>Комунальний заклад «Загальноосвітня школа І-ІІІ ступенів №8 Вінницької міської ради»</t>
  </si>
  <si>
    <t>Утеплено фасаду -1014 (кв.м);</t>
  </si>
  <si>
    <t>Департамент освіти.
Департамент капітального будівництва.</t>
  </si>
  <si>
    <t>2 квартал 2020 р.</t>
  </si>
  <si>
    <t>бюджет розвитку міської ОТГ</t>
  </si>
  <si>
    <t xml:space="preserve"> Утеплено даху -1917 (кв.м); </t>
  </si>
  <si>
    <t>Утеплено перекриття- 1332 (кв.м);</t>
  </si>
  <si>
    <t xml:space="preserve">  Замінено вікон - 130 од. та 508 кв.м;</t>
  </si>
  <si>
    <t xml:space="preserve"> Замінено дверей - 7 од. та 22 кв.м;</t>
  </si>
  <si>
    <t>Комунальний заклад «Дошкільний навчальний заклад №18 Вінницької міської ради»</t>
  </si>
  <si>
    <t>Утеплено фасаду -1200 (кв.м);</t>
  </si>
  <si>
    <t>3 квартал 2020 р.</t>
  </si>
  <si>
    <t>запозичення до бюджету ВМ ОТГ</t>
  </si>
  <si>
    <t xml:space="preserve"> Утеплено даху -1140 (кв.м); </t>
  </si>
  <si>
    <t>Утеплено перекриття- 770 (кв.м);</t>
  </si>
  <si>
    <t xml:space="preserve">  Замінено вікон - 144 од. та 358 кв.м;</t>
  </si>
  <si>
    <t xml:space="preserve"> Замінено дверей - 18 од. та 31 кв.м;</t>
  </si>
  <si>
    <t>Комунальний заклад «Дошкільний навчальний заклад №23 Вінницької міської ради»</t>
  </si>
  <si>
    <t>Утеплено фасаду -2100 (кв.м);</t>
  </si>
  <si>
    <t xml:space="preserve"> Утеплено даху -2700 (кв.м); </t>
  </si>
  <si>
    <t>Утеплено перекриття- 2070 (кв.м);</t>
  </si>
  <si>
    <t xml:space="preserve">  Замінено вікон - 74 (од) та 280 кв.м;</t>
  </si>
  <si>
    <t xml:space="preserve"> Замінено дверей - 2 (од) та 4 (кв.м);</t>
  </si>
  <si>
    <t>Комунальний заклад «Дошкільний навчальний заклад №26 Вінницької міської ради»</t>
  </si>
  <si>
    <t>Утеплено фасаду -737 (кв.м);</t>
  </si>
  <si>
    <t xml:space="preserve"> Утеплено даху -2820 (кв.м); </t>
  </si>
  <si>
    <t>Утеплено перекриття- 777 (кв.м);</t>
  </si>
  <si>
    <t xml:space="preserve">  Замінено вікон - 200(од) та 732кв.м;</t>
  </si>
  <si>
    <t xml:space="preserve"> Замінено дверей - 31 (од) та 82 (кв.м);</t>
  </si>
  <si>
    <t>Комунальний заклад «Дошкільний навчальний заклад №30 Вінницької міської ради»</t>
  </si>
  <si>
    <t>Утеплено фасаду -1700 (кв.м);</t>
  </si>
  <si>
    <t>4 квартал 2019р</t>
  </si>
  <si>
    <t xml:space="preserve"> Утеплено даху -1490 (кв.м); </t>
  </si>
  <si>
    <t>Утеплено перекриття- 1050 (кв.м);</t>
  </si>
  <si>
    <t xml:space="preserve">  Замінено вікон -267од. та 749 кв.м;</t>
  </si>
  <si>
    <t xml:space="preserve"> Замінено дверей - 27 од. та 46 кв.м;</t>
  </si>
  <si>
    <t>Комунальний заклад «Дошкільний навчальний заклад №42 Вінницької міської ради»</t>
  </si>
  <si>
    <t>Утеплено фасаду -1275 (кв.м);</t>
  </si>
  <si>
    <t xml:space="preserve"> Утеплено даху -1802 (кв.м); </t>
  </si>
  <si>
    <t>Утеплено перекриття- 1070 (кв.м);</t>
  </si>
  <si>
    <t xml:space="preserve">  Замінено вікон - 134 од. та 522 кв.м;</t>
  </si>
  <si>
    <t xml:space="preserve"> Замінено дверей - 12 од. та 31 кв.м;</t>
  </si>
  <si>
    <t>Комунальний заклад «Дошкільний навчальний заклад №47 Вінницької міської ради»</t>
  </si>
  <si>
    <t>Утеплено фасаду -0 (кв.м);</t>
  </si>
  <si>
    <t xml:space="preserve"> Утеплено даху -940 (кв.м); </t>
  </si>
  <si>
    <t>Утеплено перекриття- 580 (кв.м);</t>
  </si>
  <si>
    <t xml:space="preserve">  Замінено вікон - 0000 (од) та кв.м;</t>
  </si>
  <si>
    <t xml:space="preserve"> Замінено дверей - 000 (од) та (кв.м);</t>
  </si>
  <si>
    <t>Комунальний заклад «Дошкільний навчальний заклад №52 Вінницької міської ради»</t>
  </si>
  <si>
    <t>Утеплено фасаду -650 (кв.м);</t>
  </si>
  <si>
    <t xml:space="preserve"> Утеплено даху -1980 (кв.м); </t>
  </si>
  <si>
    <t>Утеплено перекриття- 560 (кв.м);</t>
  </si>
  <si>
    <t xml:space="preserve">  Замінено вікон - 140 (од) та 310 кв.м;</t>
  </si>
  <si>
    <t>Комунальний заклад «Дошкільний навчальний заклад №60 Вінницької міської ради»</t>
  </si>
  <si>
    <t>Утеплено фасаду -580 (кв.м);</t>
  </si>
  <si>
    <t xml:space="preserve"> Утеплено даху -2721 (кв.м); </t>
  </si>
  <si>
    <t>Утеплено перекриття- 1505 (кв.м);</t>
  </si>
  <si>
    <t xml:space="preserve">  Замінено вікон - 60 (од) та 237 кв.м;</t>
  </si>
  <si>
    <t xml:space="preserve"> Замінено дверей - 1 (од) та 3,2 (кв.м);</t>
  </si>
  <si>
    <t>Комунальний заклад «Дошкільний навчальний заклад №75 Вінницької міської ради»</t>
  </si>
  <si>
    <t>Утеплено фасаду - 1146(кв.м);</t>
  </si>
  <si>
    <t xml:space="preserve"> Утеплено даху -2118 (кв.м); </t>
  </si>
  <si>
    <t>Утеплено перекриття- 1476 (кв.м);</t>
  </si>
  <si>
    <t xml:space="preserve">  Замінено вікон - 170 (од) та 530 кв.м;</t>
  </si>
  <si>
    <t xml:space="preserve"> Замінено дверей - 5 (од) та 12,3 (кв.м);</t>
  </si>
  <si>
    <t>Комунальний заклад «Дошкільний навчальний заклад №21 Вінницької міської ради»</t>
  </si>
  <si>
    <t>Утеплено фасаду -1100 (кв.м);</t>
  </si>
  <si>
    <t xml:space="preserve"> Утеплено даху -2100 (кв.м); </t>
  </si>
  <si>
    <t>Утеплено перекриття- 1900 (кв.м);</t>
  </si>
  <si>
    <t xml:space="preserve">  Замінено вікон - 37 (од) та 150 кв.м;</t>
  </si>
  <si>
    <t xml:space="preserve"> Замінено дверей - 10 (од) та 25 (кв.м);</t>
  </si>
  <si>
    <t>Комунальний заклад «Загальноосвітня школа І-ІІІ ступенів №10 Вінницької міської ради»</t>
  </si>
  <si>
    <t>Утеплено фасаду -2207 (кв.м);</t>
  </si>
  <si>
    <t xml:space="preserve"> Утеплено даху -0000 (кв.м); </t>
  </si>
  <si>
    <t>Утеплено перекриття- 3933 (кв.м);</t>
  </si>
  <si>
    <t xml:space="preserve">  Замінено вікон - 168 (од) та 590 кв.м;</t>
  </si>
  <si>
    <t xml:space="preserve"> Замінено дверей - 7 (од) та 14,7(кв.м);</t>
  </si>
  <si>
    <t>Комунальний заклад «Гуманітарна гімназія №1 ім. М.І. Пирогова Вінницької міської ради»</t>
  </si>
  <si>
    <t>Утеплено фасаду -970 (кв.м);</t>
  </si>
  <si>
    <t xml:space="preserve"> Утеплено даху -1161,53 (кв.м); </t>
  </si>
  <si>
    <t>Утеплено перекриття- 856,4 (кв.м);</t>
  </si>
  <si>
    <t xml:space="preserve">  Замінено вікон - 316 (од) та 1108 кв.м;</t>
  </si>
  <si>
    <t xml:space="preserve"> Замінено дверей - 17 (од) та 37,51(кв.м);</t>
  </si>
  <si>
    <t>Комунальний заклад «Загальноосвітня школа І-ІІІ ступенів -гімназія  №2 Вінницької міської ради»</t>
  </si>
  <si>
    <t>Утеплено фасаду -0000 (кв.м);</t>
  </si>
  <si>
    <t>Утеплено перекриття- 549 (кв.м);</t>
  </si>
  <si>
    <t>Комунальний заклад «Палац дітей та юнацтва Вінницької міської ради»</t>
  </si>
  <si>
    <t>субвенція з державного бюджету,
 бюджет розвитку ВМ ОТГ</t>
  </si>
  <si>
    <t>Утеплено перекриття- 0000 (кв.м);</t>
  </si>
  <si>
    <t>Комунальний заклад «Дошкільний навчальний заклад №74 Вінницької міської ради»</t>
  </si>
  <si>
    <t>Комунальний заклад «Загальноосвітня щкола І-ІІІ ступенів №23 Вінницької міської ради»</t>
  </si>
  <si>
    <t>Комунальний заклад «Фізико-математична гімназія №17  Вінницької міської ради»</t>
  </si>
  <si>
    <t>Утеплено фасаду -2681 (кв.м);</t>
  </si>
  <si>
    <t xml:space="preserve"> Утеплено даху -1800 (кв.м); </t>
  </si>
  <si>
    <t>Утеплено перекриття- 1200 (кв.м);</t>
  </si>
  <si>
    <t xml:space="preserve">  Замінено вікон - 234 од. та 253 кв.м;</t>
  </si>
  <si>
    <t>Замінено дверей - 8 од. та 16,7 кв.м;</t>
  </si>
  <si>
    <t>План на 2020 р,  500 тис. грн.</t>
  </si>
  <si>
    <t>План на 2020 р, . 1500 тис. грн</t>
  </si>
  <si>
    <t xml:space="preserve">План на 2020 р, 10895,698 тис. грн </t>
  </si>
  <si>
    <t xml:space="preserve">План на 2020 р, 9141,811 тис. грн  </t>
  </si>
  <si>
    <t xml:space="preserve">План на 2020 р, 1500 тис. грн   </t>
  </si>
  <si>
    <t>План на 2020 р, 1500 тис. грн</t>
  </si>
  <si>
    <t xml:space="preserve">План на 2020 р, 4395,994 тис. грн </t>
  </si>
  <si>
    <t xml:space="preserve">План на 2020 р,  7050 тис. грн </t>
  </si>
  <si>
    <t xml:space="preserve">План на 2020 р,  13448,302 тис. грн  </t>
  </si>
  <si>
    <t xml:space="preserve">План на 2020 р,  11022,835 тис. грн   </t>
  </si>
  <si>
    <t xml:space="preserve">План на 2020 р,  5543,473 тис. грн    </t>
  </si>
  <si>
    <t xml:space="preserve">План на 2020 р,  22220,159 тис. грн     </t>
  </si>
  <si>
    <t xml:space="preserve">План на 2020 р,  10269,498 тис. грн     </t>
  </si>
  <si>
    <t xml:space="preserve">План на 2020 р,  14653 тис. грн     </t>
  </si>
  <si>
    <t xml:space="preserve">План на 2020 р,  5500 тис. грн     </t>
  </si>
  <si>
    <t xml:space="preserve">План на 2020 р,  19513,997 тис. грн     </t>
  </si>
  <si>
    <t xml:space="preserve">План на 2020 р,  21519,719 тис. грн     </t>
  </si>
  <si>
    <t xml:space="preserve">План на 2020 р,  10 тис. грн     </t>
  </si>
  <si>
    <t xml:space="preserve">Бюджет ВОТГ </t>
  </si>
  <si>
    <t>газ-456483 куб.м ел.енерг. -786,0 тис.квт.год.</t>
  </si>
  <si>
    <t>1 квартала 2020 р</t>
  </si>
  <si>
    <t>Бюджет ВОТГ;</t>
  </si>
  <si>
    <t>23</t>
  </si>
  <si>
    <t>Розробка концепції очищення всіх водойм міста, зокрема. Південного Бугу, та впорядкування їхніх прибережних зон</t>
  </si>
  <si>
    <t xml:space="preserve"> м.Вінниця</t>
  </si>
  <si>
    <t>стор 131,
EEA 4.03</t>
  </si>
  <si>
    <t>Будівництво багатоповерхових паркінгів.
Створення нових паркомісць за рахунок проїжджої частини.
Запровадження заходів щодо упорядкування стоянок на вулицях міста (видалення з центральних вулиць та громадських місць. Облаштування парковок на вулицях житлових районів) на основі Проекту комплексного міського планування.
Продовження заходів, які вже виконуються, або заплановані</t>
  </si>
  <si>
    <t>Реконструкція вул. Замостянської (від вул. Стрілецької до проспекту Коцюбинського)                   в  м. Вінниці. 
Капітальний ремонт дороги та тротуару по вул. Черняховського                  в м. Вінниці.
 Капітальний ремонт дороги та тротуару по вул. Л. Українки (від вул. Г. Арабея  до вул.Магістратська) в м. Вінниці.</t>
  </si>
  <si>
    <t>ДКГБ</t>
  </si>
  <si>
    <t>2019-2020 р</t>
  </si>
  <si>
    <t xml:space="preserve">Створення нових паркомісць за рахунок проїжджої частини розглядається під час капітального ремонту та реконструкції при врахуванні в проектній документації.                                                                               
</t>
  </si>
  <si>
    <t>36</t>
  </si>
  <si>
    <t>Реконструкція Центрального парку як основного простору для дозвілля жителів у центрі міста та поєднання його з Європейською площею пішохідною вулицею (вул. Грушевського)</t>
  </si>
  <si>
    <t>Після прийняття концептуальних рішень та виготовлення проектно-кошторисної документації буде розглядатися питання реконструкції Центрального парку як основного простору для дозвілля жителів у центрі міста та поєднання його з Європейською пішохідною вулицею (вул. Грушевського).</t>
  </si>
  <si>
    <t>27</t>
  </si>
  <si>
    <t>Розробка та реалізація концепції озеленення міста</t>
  </si>
  <si>
    <t>Департаментом на разі розглядається питання, щодо прийняття участі розробки та реалізації концепції озеленення міста «Концепція інтегрованого розвитку м. Вінниці 2030».</t>
  </si>
  <si>
    <t>2</t>
  </si>
  <si>
    <t>Ревіталізація паркових зон, індустріальних об’єктів, створення нових рекреаційних просторів</t>
  </si>
  <si>
    <t>Відповідно компетенції департаменту проводиться ревіталізація паркових зон, які знаходяться на балансі департаменту комунального господарства та благоустрою.</t>
  </si>
  <si>
    <t>Реконструкція житлового будинку по вул. Соловйова,3 в м.Вінниці</t>
  </si>
  <si>
    <t>3542 м²</t>
  </si>
  <si>
    <t>ДМГ</t>
  </si>
  <si>
    <t>2019-2020</t>
  </si>
  <si>
    <t>Місцевий бюджет</t>
  </si>
  <si>
    <t>SEAP 03.02</t>
  </si>
  <si>
    <t>Реконструкція мереж водопостачання та каналізації</t>
  </si>
  <si>
    <t xml:space="preserve">Реконструкція мережі каналізації по вул. Гонти від перехрестя з вул. Станіславського до вул. Енергетичної в м.Вінниці </t>
  </si>
  <si>
    <t>975 м</t>
  </si>
  <si>
    <t>Реконструкція мережі водопроводу до житлового будинку №56,58,64,66 по вул. Київська в м. Вінниці</t>
  </si>
  <si>
    <t>154 м</t>
  </si>
  <si>
    <t>Продовження робіт заплановано в 2020 році</t>
  </si>
  <si>
    <t>25,
EEA 3.14</t>
  </si>
  <si>
    <t>Розробка системи каналізування міста – прокладання каналізації в районах, де її немає, оновлення найбільш застарілих каналізаційних мереж, будівництво нових відстійників, реконструкція наявних очисних споруд на Сабарові за найновішими технологіями. Створення окремої системи збору і очистки талої та дощової води</t>
  </si>
  <si>
    <t>Будівництво мережі каналізації на території приватного сектору квартального комітету "Добробут" мікрорайону "Старе місто" в м. Вінниця</t>
  </si>
  <si>
    <t>2495 м</t>
  </si>
  <si>
    <t>2019-2026</t>
  </si>
  <si>
    <t>5 007,34472 - місцевий бюджет (в т.ч. в 2020р.- 877,13572);                                                                                                  3 990,614 08 - кошти фонду ОНПС</t>
  </si>
  <si>
    <t>КНП «ЦПМСД №1 м.Вінниці», вул.Зерова 13</t>
  </si>
  <si>
    <t>І квартал 2020р.</t>
  </si>
  <si>
    <t xml:space="preserve">Замінено 40 шт:  4 шт. 60 Вт на  4 шт.  LED по 12 Вт 
та 36шт. по 60Вт на 36 шт  LED по 12 Вт;    </t>
  </si>
  <si>
    <t>КНП «ЦПМСД №5 м.Вінниці», вул.Чумацька,217</t>
  </si>
  <si>
    <t>38шт.</t>
  </si>
  <si>
    <t>36 люм ламп по 18Вт (648Вт) на LED лампи - 36шт по 9 вт (324Вт)</t>
  </si>
  <si>
    <t>КНП «ВМКЛ "ЦМтаД» вул.Маяковського,138</t>
  </si>
  <si>
    <t>8шт</t>
  </si>
  <si>
    <t>2,2 (1); 2,2 (5)</t>
  </si>
  <si>
    <t>Маніпуляційний кабінет: Лампа розжарювання 4шт - 75Вт. та люмінісцентна лампа  2шт - 36Вт на LED панель 4шт по 36Вт
Бухгалтерія (5):  Лампа люмінісцентна 2шт 36 Вт на LED панель 4шт - 36Вт</t>
  </si>
  <si>
    <t>Заміна ламп на LED в будівлях соціального захисту</t>
  </si>
  <si>
    <t>Приміщення управлінь соціального захисту населення  "Лівобережне"  (вул. Брацлавська, 85) та "Правобережне" (просп. Космонавтів, 30)</t>
  </si>
  <si>
    <t>25 шт.</t>
  </si>
  <si>
    <t>Департамент соціальної політики міської ради</t>
  </si>
  <si>
    <t>І квартал 2020 р</t>
  </si>
  <si>
    <t>проведено заміну вийшовших з ладу 25 ламп по 80 Вт на нові LED панелі по 36 Вт</t>
  </si>
  <si>
    <t>Модернізація електропроводки та електроустаткування (вимикачі, розетки, щитове обладнання, тощо.) в будівлях соціального захисту</t>
  </si>
  <si>
    <t xml:space="preserve">Приміщення управлінь соціального захисту населення  </t>
  </si>
  <si>
    <t>модернізація була проведена в попередніх бюджетних періодах та на сьогоднішній час потреби у додатковій модернізації електропроводки та електроустаткування немає</t>
  </si>
  <si>
    <t>Встановлення акустичних вимикачів освітлення та датчиків руху в будівлях соціального захисту</t>
  </si>
  <si>
    <t>В бюджеті на 2020 рік такі видатки для департаменту соціальної політики міської ради не передбачалися. В адміністративній будівлі, яка знаходиться на балансі Територіального центру,  за адресою Соборна, 50 датчик руху встановлено на центральних сходових клітинах ще до запровадження програми "Європейська Енергетична відзнака"</t>
  </si>
  <si>
    <t>Заміна ламп на LED в будівлях спорту</t>
  </si>
  <si>
    <t>м.Вінниця вул.Пирогова 4</t>
  </si>
  <si>
    <t>4 шт.</t>
  </si>
  <si>
    <t>Заклад "Міська дитячо-юнацька спортивна школа олімпійського резерву з баскетболу"</t>
  </si>
  <si>
    <t xml:space="preserve">Бюджет ВОТГ; </t>
  </si>
  <si>
    <t>4 шт. по 18 Вт на 4шт. LED світильники по 50 Вт</t>
  </si>
  <si>
    <t>Вхідна група в Центральний парк культури і відпочинку м.Вінницім / площа Гагаріна</t>
  </si>
  <si>
    <t>6 000 кв. м. благоустрою</t>
  </si>
  <si>
    <t>Департамент капітального будівництва ВМР</t>
  </si>
  <si>
    <t>Департамент архітектури та містобудування (Ю.Самойленко)
КП "Агенція просторового розвитку" (М.Кравчук), Департамент комунального господарства та благоустрою (Ю.Семенюк)</t>
  </si>
  <si>
    <t>05.2018-09.2019</t>
  </si>
  <si>
    <t>20 млн. грн</t>
  </si>
  <si>
    <t>33</t>
  </si>
  <si>
    <t>Створення неперервної рекреаційної зони «Алея 12,7 км» на лівому березі р. Південний Буг (від водоканалу до Сабарова)</t>
  </si>
  <si>
    <t>лівий берег р. Південний Буг</t>
  </si>
  <si>
    <t>довжина 12,7 км</t>
  </si>
  <si>
    <t>Департамент архітектури та містобудування (Ю.Самойленко)
КП "Агенція просторового розвитку" (М.Кравчук)</t>
  </si>
  <si>
    <t>01.08.2019-31.12.2020</t>
  </si>
  <si>
    <t>по вулицях м. Вінниці вул. Гл. Успенського, Максимовича</t>
  </si>
  <si>
    <t>по вул. Гл. Успенського замінено 44 шт. ЖКУ-150 на ЛЕД -90 вт., по вул. Максимовича, 96 шт. ЖКУ-150 на ЛЕД-90</t>
  </si>
  <si>
    <t>Роботи проводились в  складі капітального ремонту вулиці.</t>
  </si>
  <si>
    <t>Виготовлена проектно-кошторисна документація, розпочаті підготовчі роботи</t>
  </si>
  <si>
    <t>Інформації щодо виконаних заходів відповідно до перспективної програми дій на 2019 – 2022 роки за напрямом «Європейська Енергетична Відзнака» у 1 кварталі 2020р</t>
  </si>
  <si>
    <t>EEA 1.01</t>
  </si>
  <si>
    <t>Оптимізація системи енергомоніторингу споживання будівель бюджетної сфери</t>
  </si>
  <si>
    <t>Будівлі бюджетної сфери</t>
  </si>
  <si>
    <t>Департамент енергетики, транспорту та зв'язку</t>
  </si>
  <si>
    <t>Департамент енергетики, транспорту та зв'язку (В.Яворовенко)</t>
  </si>
  <si>
    <t>на постійній основі</t>
  </si>
  <si>
    <t xml:space="preserve">На даному етапі не потребує додоткового фінансування та проводиться на постійній основі </t>
  </si>
  <si>
    <t>EEA 5.01</t>
  </si>
  <si>
    <t>Запровадження процесу щорічного контролю, моніторингу та звітності з усіх заходів, що стосуються ЕЕА/ПДСЕРК та інших програм</t>
  </si>
  <si>
    <t>Елекроннй документообіг</t>
  </si>
  <si>
    <t>Щорічно</t>
  </si>
  <si>
    <t>SEAP 10.06</t>
  </si>
  <si>
    <t>Проведення Години Землі</t>
  </si>
  <si>
    <t>Хол Вінницької міської ради. Молодіжний центр «Квадрат»</t>
  </si>
  <si>
    <t>1 захід</t>
  </si>
  <si>
    <t>Департамент енергетики, транспорту та зв'язку; КП «Інститут розвитку міст»</t>
  </si>
  <si>
    <t>28 березня 2020р</t>
  </si>
  <si>
    <t>Захід перенесено в зв'язку з карантином</t>
  </si>
  <si>
    <t>29</t>
  </si>
  <si>
    <t>Розробка та впровадження Плану дій зі сталого енергетичного розвитку та клімату до 2030 року Вінницької міської об'єднаної територіальної громади (ПДСЕРК/SECAP)</t>
  </si>
  <si>
    <t>Віннцька ОТГ</t>
  </si>
  <si>
    <t>Департамент енергетики, транспорту та зв'язку; ФОП Дей Олександр Олександрович</t>
  </si>
  <si>
    <t>17 квітня 2020р</t>
  </si>
  <si>
    <t>Підготовлено тендерну документацію, та проведено допорогові закупівлі. Наразі триває процес збору документів для укладання договору про надання послуг консультантом.</t>
  </si>
  <si>
    <t>30</t>
  </si>
  <si>
    <t>Розробка системи енергоефективного теплозабезпечення всіх районів міста, особливо віддалених</t>
  </si>
  <si>
    <t>КП "Вінницяміськтеплоенерго"</t>
  </si>
  <si>
    <t>ТОВ"ІННОВАЦІЙНЕ БУДІВНИЦТВО"</t>
  </si>
  <si>
    <t>27.02.2020 р. в адмінприміщенн КП ВМР "Вінницяміськтеплоенерго" було звято участь у презентації пропозиції ТОВ «Інноваційне будівництво» щодо розроблення нової схеми теплопостачання Вінницької міської ОТГ та обговорено процес виконання проектних робіт з розролення нової схеми. Проведено торги та укладено договір на вконання робіт</t>
  </si>
  <si>
    <t>EEA 4.01,
SEAP 08.06</t>
  </si>
  <si>
    <t>Розширення мережі муніципального велопрокату Nextbike</t>
  </si>
  <si>
    <t>10 шт</t>
  </si>
  <si>
    <t>КП "ВТК"</t>
  </si>
  <si>
    <t>Департамент енергетики, транспорту та зв'язку (А.Сорокін)</t>
  </si>
  <si>
    <t xml:space="preserve">півріччя </t>
  </si>
  <si>
    <t>Внесено авансовий платіж в розмірі 60% від загальної вартості. Кінцевий термін виконання - серпень 2020 року</t>
  </si>
  <si>
    <t xml:space="preserve">Розвиток велосипедної інфраструктури </t>
  </si>
  <si>
    <t xml:space="preserve"> 70 км.</t>
  </si>
  <si>
    <t>Влаштування котлів на біомасі на базі КП "Вінницьке СМЕД ОДР"</t>
  </si>
  <si>
    <t>КП "Вінницьке СМЕД ОДР"</t>
  </si>
  <si>
    <t>Департамент енергетики, транспорту та зв'язку (С.Бузниковатий)</t>
  </si>
  <si>
    <t>SEAP 08.07</t>
  </si>
  <si>
    <t xml:space="preserve">Оптимізація роботи світлофорної мережі </t>
  </si>
  <si>
    <t>2 од.</t>
  </si>
  <si>
    <t>Власні кошти</t>
  </si>
  <si>
    <t>Бюджет ВОТГ</t>
  </si>
  <si>
    <t>Державний бюджет</t>
  </si>
  <si>
    <t>Державний бюджет; Власні кошти</t>
  </si>
  <si>
    <t>Роботи в 1 кварталі 2020р не проводились</t>
  </si>
  <si>
    <t>Розробка та впровадження Програми розвитку велосипедного руху на території  Вінницької міської об'єднаної територіальної громади до 2030 року</t>
  </si>
  <si>
    <t>Департаментамент енергетики, енергетики та зв’язку</t>
  </si>
  <si>
    <t>Показники надані для проекту реконструкції вхідної групи в центральний парк (Арка). Готуються передпроектні рішення щодо реконструкції будівель Літнього театру і концертного залу "Райдуга"</t>
  </si>
  <si>
    <t>Спільно з департаментом маркетингу міста і туризму проведено дослідницьку урбан-прогулянку по лівому березі р. Південний Буг, обговорено перспективи проекту. Оголошено тендер на передпроектні дослідження для розробки концепції розвитку прибережних території «Алея 12,7 км»</t>
  </si>
  <si>
    <t>Інформації щодо виконаних заходів відповідно до перспективної програми дій на 2019 – 2022 роки за напрямом «Європейська Енергетична Відзнака» у 1 піврічі 2020р</t>
  </si>
  <si>
    <t>5901,18 п.м</t>
  </si>
  <si>
    <t>1 півріччя 2020 р</t>
  </si>
  <si>
    <t>міський бюджет - 5121,45769 ; кошти мешканців - 519,612</t>
  </si>
  <si>
    <t>26171,00 п.м</t>
  </si>
  <si>
    <t>міський бюджет - 3206,15626; кошти мешканців - 102,82168</t>
  </si>
  <si>
    <t>2 шт.</t>
  </si>
  <si>
    <t>міський бюджет-            167,36163; кошти мешканців-10,571</t>
  </si>
  <si>
    <t>Примітка</t>
  </si>
  <si>
    <t>Виконано роботи у 13 будинках</t>
  </si>
  <si>
    <t>Виконано роботи в 6 будинках</t>
  </si>
  <si>
    <t>Виконано роботи в 2 будинках</t>
  </si>
  <si>
    <t>Департамент міського господарства</t>
  </si>
  <si>
    <t>4584 м²</t>
  </si>
  <si>
    <t>2019 - 2 півріччя 2020</t>
  </si>
  <si>
    <t>2019 - 2021</t>
  </si>
  <si>
    <t>Реконструкція мережі водопроводу та каналізації до житлового будинку по просп. Космонавтів, 23 в м. Вінниці</t>
  </si>
  <si>
    <t>188 м</t>
  </si>
  <si>
    <t>2020 - 2021</t>
  </si>
  <si>
    <t>Реконструкція мережі водопроводу та каналізації до житлових будинків по вул. Князів Коріатовичів, 68,70 в м. Вінниці</t>
  </si>
  <si>
    <t>99 м</t>
  </si>
  <si>
    <t>Реконструкція мережі водопроводу та каналізації до житлового будинку по просп. Юності, 31 в м. Вінниці</t>
  </si>
  <si>
    <t>138 м</t>
  </si>
  <si>
    <t>Реконструкція мережі водопроводу та каналізації до житлових будинків по вул. А.Первозванного, 24,26 в м. Вінниці</t>
  </si>
  <si>
    <t>679 м</t>
  </si>
  <si>
    <t xml:space="preserve">Реконструкція мережі водопроводу та каналізації до житлових будинків по просп. Космонавтів,26,28, вул. В.Порика 11,13,15 в м.Вінниці </t>
  </si>
  <si>
    <t>524 м</t>
  </si>
  <si>
    <t>Реконструкція мережі водопроводу та каналізації до житлового будинку по вул. Пирогова, 73 в м. Вінниці</t>
  </si>
  <si>
    <t>179 м</t>
  </si>
  <si>
    <t>Реконструкція мережі водопроводу та каналізації до житлового будинку по вул. І.Миколайчука, 19 в м. Вінниці</t>
  </si>
  <si>
    <t>231 м</t>
  </si>
  <si>
    <t>2630 м</t>
  </si>
  <si>
    <t>2019 - 2026</t>
  </si>
  <si>
    <t>6 234,63787 - місцевий бюджет (в т.ч.в 2019р. 4148,78571 в 2020р.- 2085,85216);                                                                                                  3 990,614 08 - кошти фонду ОНПС</t>
  </si>
  <si>
    <t>SEAP 01.22</t>
  </si>
  <si>
    <t xml:space="preserve">Заміна ламп на LED </t>
  </si>
  <si>
    <t>Заклад " Вінницька дитяча музична школа № 2", Стрілецька,16</t>
  </si>
  <si>
    <t>107 шт</t>
  </si>
  <si>
    <t>ВДМШ № 2</t>
  </si>
  <si>
    <t>3 квартал 2020 р</t>
  </si>
  <si>
    <t xml:space="preserve">Всього 107 шт:  
35 шт по 60 Вт на 35 шт LED 8 Вт;  28 шт по 100 Вт на 28  LED по 10 Вт; лампа світлодіодна трубчаста  25 шт по 16 Вт на лампу світлодіодну трубчасту 25 шт  по                 9 Вт;  лампа світлодіодна трубчаста  20  шт по 20 Вт на лампу світлодіодну трубчасту                      20 шт по 18  Вт;    </t>
  </si>
  <si>
    <t>Виготовлення проектно-кошторисної документації для проведення ремонтно-реставраційних робіт пам’ятки архітектури місцевого значення «Особняк капітана Длуголенського» по вул.Магістратській, 66 (охоронний номер 23-М)</t>
  </si>
  <si>
    <t>Заклад "Вінницька дитяча художня школа", м.Вінниця, Магістратська, 66</t>
  </si>
  <si>
    <t>Заклад "Вінницька дитяча художня школа"</t>
  </si>
  <si>
    <t>Вінницька філія «НДІпроектреконструкція»</t>
  </si>
  <si>
    <t>4 квартал 2020 р.</t>
  </si>
  <si>
    <t>Заміна ламп на LED в будівл закладу "Вінницька дитяча художня школа"</t>
  </si>
  <si>
    <t>5 шт.</t>
  </si>
  <si>
    <t>Заміна ламп на LED в будівлі ЗК "МПМ"</t>
  </si>
  <si>
    <t>ЗК "Міський Палац  мистецтв", м. Вінниця, вул.Стрілецька, 44</t>
  </si>
  <si>
    <t>40 шт.</t>
  </si>
  <si>
    <t>ЗК "МПМ"</t>
  </si>
  <si>
    <t>Департамент культури ВМР</t>
  </si>
  <si>
    <t>друге півріччя 2019 р.,          1  квартал 2020 р.</t>
  </si>
  <si>
    <t xml:space="preserve">30  шт  LED по 18 Вт   
10шт LED змінної потужності (освітлення сцени)    </t>
  </si>
  <si>
    <t>SEAP 01.23</t>
  </si>
  <si>
    <t>Технічне обслуговування електрокотлів</t>
  </si>
  <si>
    <t>Заклад В ДШМ Вишенька, м.Вінниця вул. В.Порика 28Б</t>
  </si>
  <si>
    <t>Заклад ВДШМ Вишенька</t>
  </si>
  <si>
    <t>ТОВ  Термопрактик</t>
  </si>
  <si>
    <t>4 квартал 2020</t>
  </si>
  <si>
    <t>Технічне обслуговування  електрокотла</t>
  </si>
  <si>
    <t>Заклад ВДШМ Вишенька, м. Вінниця просп. Космонавтів 39</t>
  </si>
  <si>
    <t xml:space="preserve">ТОВ Термопрактик </t>
  </si>
  <si>
    <t>SEAP 01.16</t>
  </si>
  <si>
    <t>Термомодернізація будівель культури (утеплення стін, підвалів, тех.поверхів, цоколів, дахів, перекриттів, відкосів)</t>
  </si>
  <si>
    <t>вул Черняховського 74,</t>
  </si>
  <si>
    <t>128 м.кв.</t>
  </si>
  <si>
    <t>КЗ "Вінницький міський клуб"</t>
  </si>
  <si>
    <t>Департамент культури</t>
  </si>
  <si>
    <t>Капітальний ремонт підлоги глядацької зали з утепленням 5 см еструдованим пінополістиролом</t>
  </si>
  <si>
    <t>Заміна ламп на LED в будівлях культури</t>
  </si>
  <si>
    <t xml:space="preserve"> вул Черняховського 74, вул. Пирогова,348</t>
  </si>
  <si>
    <t>20 шт.</t>
  </si>
  <si>
    <t xml:space="preserve">20 шт по 18W  G13 на 20шт LED по 9W  G13   </t>
  </si>
  <si>
    <t>Реконструкція системи газопостачання. Облаштування ІТП.</t>
  </si>
  <si>
    <t>Вінницький літературно-меморіальний музей М.М.Коцюбинського вул.І.Бевза,15</t>
  </si>
  <si>
    <t>1 шт</t>
  </si>
  <si>
    <t>Вінницький літературно-меморіальний музей М.М.Коцюбинського</t>
  </si>
  <si>
    <t>Заміна ламп на LED в будівлях закладу культури</t>
  </si>
  <si>
    <t>м.Вінниця вул.Бучми ,196</t>
  </si>
  <si>
    <t>70 шт.</t>
  </si>
  <si>
    <t>Заклад культури ВМ ЦБС</t>
  </si>
  <si>
    <t>3 квартал 2020</t>
  </si>
  <si>
    <t>Реставраційні роботи меморіальної будівлі музею.</t>
  </si>
  <si>
    <t>«Вінницький літературно-меморіальний музей М.М. Коцюбинського»</t>
  </si>
  <si>
    <t xml:space="preserve"> Проведяться реставраційні роботи меморіальної будівлі музею.</t>
  </si>
  <si>
    <t>Модернізація внутрішньобудинкових систем опалення (централізованого та індивідуального) та ГВП (гарячого водопостачання) в будівлях культури</t>
  </si>
  <si>
    <t>КЗ "Вінницька дитяча художня школа"</t>
  </si>
  <si>
    <t>3 м.</t>
  </si>
  <si>
    <t>2 квартал 2020</t>
  </si>
  <si>
    <t>Завершено проведення реконструкції тепломережі закладу</t>
  </si>
  <si>
    <t>Вінницька централізована бібліотечна система, бібліотека філія №16</t>
  </si>
  <si>
    <t>Продовжується капітальний ремонт в бібліотеці-філії №16. Проходить підготовка приміщення до заміни вхідних дверей та вікон.</t>
  </si>
  <si>
    <t>Заміна ламп на LED в будівлі</t>
  </si>
  <si>
    <t>Заклад «Вінницька дитяча музична школа № 1</t>
  </si>
  <si>
    <t>9 шт.</t>
  </si>
  <si>
    <t>ETRON  8W</t>
  </si>
  <si>
    <t>1-4 квартал 2019 року:
Бюджетні кошти - 13625,677 тис.грн
Кредитні кошти - 1301,189 тис. євро
Грантові кошти - 40,000 тис. євро
1 квартал 2020:
Бюджетні кошти - 1695,480 тис.грн
2 квартал 2020:
Бюджетні кошти - 7 172,927 тис.грн</t>
  </si>
  <si>
    <t>Встановлено обладнання у 314 одиницях транспорту КП "Вінницька транспортна компанія" та 96 транспортних засобів приватних перевізників.  
Систему запущено у 156 тролейбусах, 64 трамваях та 94 автобусах режимі оплати Муніципальними картками вінничанина, неперсоніфікованими картками, безконтактними банківськими картками та аналогами NFC (Google Pay, Apple Pay) на мобільних пристроях;
В центрі обслуговування КП «Вінницякартсервіс» прийнято 74 280 цифрованих заяв з фотографіями від пільгових категорій населення. Під час карантинних обмежень протягом квітня та травня розповсюдження пільгових карток здійснювалось шляхом адресної доставки. На безоплатній основі видано 65 946 пільгових муніципальних карток. З 22 травня оформлено нових 2 038 замовлень.
Для розповсюдження неперсоніфікованих карток, які не містять особистих даних користувачів, додатково залучено 50 пункти продажу торгової мережі;
Поповнити картки можливо на сайті et.vn.ua, в наявних терміналах самообслуговування мережі «EasyPay» та у торговій мережі "Преса" та "Домашній маркет".
Відповідно до рішення міської комісії з питань техногенно-екологічної безпеки та надзвичайних ситуацій (Протокол № 23) з 11 травня однією з умов функціонування міського транспорту (трамвай, тролейбус, автобус) є безготівковий розрахунок за проїзд. Починаючи з червня реєстрацію проїзду через систему АСОП здійснюють понад 100 тисяч пасажирів на день, серед яких близько 30 тисяч пільгові категорії населення. 
Для можливості збереження статистичних даних, контролю поїздок та поповнення карток через мобільні телефони розроблено перші версії мобільних додатків, які доступні для завантаження через системи Google та Pay App Store. Мобільний додаток дозволяє також додати власні банківські картки для відображання інформації про транспортні засоби, час і дату поїздки, яка оплачена банківськими технологіями.</t>
  </si>
  <si>
    <t xml:space="preserve">Станом на кінець II кварталу 2020 року, проводяться роботи підрядною організацією з виконання проекту "Нове будівництво лінійно-кабельних споруд з встановленням технічних засобів по вул. Пирогова, від вул. Гніванське шосе до вул. Келецька, в м. Вінниця". Будівельні роботи завершені, виконуються пуско-налагоджувальні роботи. </t>
  </si>
  <si>
    <t>Бюджет ВМОТГ</t>
  </si>
  <si>
    <t>В бюджеті на 2020 рік такі видатки для департаменту соціальної політики міської ради не передбачалися. В адміністративній будівлі, яка знаходиться на балансі Територіального центру,  за адресою Соборна, 50 датчик руху встановлено на центральних сходових клітинах ще до запровадження програми "Європейська Енергетична відзнака" у 2017 році.</t>
  </si>
  <si>
    <t xml:space="preserve"> МДЮСШОР з баскетболу, м.Вінниця, вул.Пирогова 4</t>
  </si>
  <si>
    <t>4 шт. по 18 Вт на 4шт. LED по 50 Вт</t>
  </si>
  <si>
    <t>МДЮСШ №6, м.Вінниця, вул.Театральна,24</t>
  </si>
  <si>
    <t>8 шт</t>
  </si>
  <si>
    <t>Заклад "Міська дитячо-юнацька спортивна школа №6"</t>
  </si>
  <si>
    <t>2 квартал 2020 р</t>
  </si>
  <si>
    <t xml:space="preserve">8 шт по 72 Вт  на 8шт LED по 45 Вт  </t>
  </si>
  <si>
    <t>Поточний ремонт системи теплопостачання</t>
  </si>
  <si>
    <t>КЗ "ДНЗ №23 ВМР"м. Вінниця, вул. Олександра Довженка, буд.3 А</t>
  </si>
  <si>
    <t>Департамент освіти</t>
  </si>
  <si>
    <t>1 квартал 2020р.</t>
  </si>
  <si>
    <t>Поточний ремонт в тепловому пункті системи опалення</t>
  </si>
  <si>
    <t>КЗ "ЗШ І-ІІІ ст. №33 ВМР"м. Вінниця, вул. Порика, буд. 20</t>
  </si>
  <si>
    <t>Заміна дерев"яних вікон на металопластикові</t>
  </si>
  <si>
    <t xml:space="preserve">КЗ "СЗШ І -ІІ ст. з дв ВМР" м. Вінниця, вул.Келецька, буд. 107. </t>
  </si>
  <si>
    <t>2шт. ( 7,95 м2)</t>
  </si>
  <si>
    <t>Поточний ремонт покрівлі</t>
  </si>
  <si>
    <t>КЗ "ДНЗ №25 ВМР" м. Вінниця, вул. Князів Коріатовичів, буд. 147.</t>
  </si>
  <si>
    <t>300 м2</t>
  </si>
  <si>
    <t>2 квартал 2020р.</t>
  </si>
  <si>
    <t>КЗ "ДНЗ №72 ВМР" , м. Вінниця, вул.Миколи Ващука, буд.19</t>
  </si>
  <si>
    <t>Поточний ремонт системи гарячого водопостачання</t>
  </si>
  <si>
    <t>КЗ "ДНЗ №21 ВМР" м. Вінниця, вул. Міліційна, буд.8</t>
  </si>
  <si>
    <t xml:space="preserve">КЗ "ДНЗ №74 ВМР" вул. Андрія Первозванного, буд. 68.  </t>
  </si>
  <si>
    <t>КЗ "НВК:ЗШ І-ІІІ ст.-гімназія №23 ВМР"</t>
  </si>
  <si>
    <t>КЗ "ДНЗ №31 ВМР" м. Вінниця, вул. Р.Скалецкого, буд.23</t>
  </si>
  <si>
    <t>Поточний ремонт системи холодного водопостачання</t>
  </si>
  <si>
    <t>КЗ "ДНЗ №35 ВМР" м. Вінниця, вул.Хмельницьке шосе, буд.16</t>
  </si>
  <si>
    <t>КЗ "ДНЗ №57 ВМР" м. Вінниця, вул. Келецька, буд.74</t>
  </si>
  <si>
    <t>Поточний ремонт системи гарячого та холодного водопостачання</t>
  </si>
  <si>
    <t>КЗ "НВК : ЗШ І-ІІІ ст.-гек №29 ВМР" м. Вінниця, вул.Київська , буд.149.</t>
  </si>
  <si>
    <t>SEAP 01.02</t>
  </si>
  <si>
    <t>Заміна вікон на енергоефективні в будівлях освіти</t>
  </si>
  <si>
    <t>КЗ "НВК:ЗШ І-ІІІ ст.-гімназія №23 ВМР", м. Вінниця, вул. Космонавтів,32</t>
  </si>
  <si>
    <t>2шт. 24м.</t>
  </si>
  <si>
    <t>благодійна допомога</t>
  </si>
  <si>
    <t xml:space="preserve">КЗ "ЗШ І-ІІІ ст. №27 ВМР" м.Вінниця, вул. Ватутіна, буд.42 </t>
  </si>
  <si>
    <t>1шт. 1,65м.</t>
  </si>
  <si>
    <t>Заміна дерев"яних дверей на металопластикові</t>
  </si>
  <si>
    <t xml:space="preserve">КЗ "ВТЛ" м. Вінниця, вул. Монастирська, буд. 4. </t>
  </si>
  <si>
    <t>1шт. 3,98м.</t>
  </si>
  <si>
    <t>Придбання лічильника гарячої води з комплектуючими</t>
  </si>
  <si>
    <t>КЗ "ДНЗ №59 ВМР" м. Вінниця, вул.Воїнів Інтернаціоналістів, буд.16</t>
  </si>
  <si>
    <t>3 квартал 2020р.</t>
  </si>
  <si>
    <t>Капітальний ремонт покрівлі (виготовлення проектно-кошторисної документації)</t>
  </si>
  <si>
    <t xml:space="preserve">КЗ "ЗШ І-ІІІ ст. №27 ВМР" м. Вінниця, вул. Ватутіна, буд.42 </t>
  </si>
  <si>
    <t>по вулицях м. Вінниці вул. Свідзінського, Замостянська, Пирогова, Черняховського,Л. Українки, Д. Нечая, та перехрестя по місту.</t>
  </si>
  <si>
    <t>3 квартала 2019 р</t>
  </si>
  <si>
    <t>світильники 167 шт. замінено на перехрестях міста 4шт.250 на 125вт., 22шт.150 на 125вт., 93шт.150 на90вт.,33 шт. 250 на 90вт., 14 шт. 400 на 90 вт. 1шт. 70 на 90вт. по вул. Свідзинського,11шт 70 замінили на 70вт., вул. Замостянська 40 шт. 250 вт. замінили на 57 шт. 150 вт.та 111шт. 40вт., вул. Пирогова,  70шт. 250вт. замінили на 10шт. 70 вт. та 59шт. на 150вт., вул. Черняховського, замінили 50шт. 150 вт. на 67 шт. 150 вт., вул. Л. Українки замінили 34шт. 150 вт. на 39 шт. 139вт.та 39шт. 106вт., вул. Д.Нечая, замінили 30шт. 250 вт. на 11шт. 142вт. та14шт. 71вт. та 25шт. 108вт., пішохідні переходи встановлено10шт. 70вт. та на Сабарівське кладовище встановлено 13шт. 70вт.</t>
  </si>
  <si>
    <t xml:space="preserve">Виконується очистка річки Південний Буг  відповідно ПКД </t>
  </si>
  <si>
    <t>КНП "ВМКЛ ШМД" Головний корпус    вул. Київська, 68</t>
  </si>
  <si>
    <t>75 шт.</t>
  </si>
  <si>
    <t>КНП "ВМКЛ ШМД"</t>
  </si>
  <si>
    <t>Виконано (операційний блок, хірургічне від) замінено 4 шт. 60 Вт на 4 шт. по 12 Вт та 36 шт. 60 Вт на 36 шт. по 12 Вт</t>
  </si>
  <si>
    <t>КНП "ВМКЛ №1" Головний корпус    вул. Хм.шосе, 96</t>
  </si>
  <si>
    <t>3шт</t>
  </si>
  <si>
    <t>КНП "ВМКЛ №1"</t>
  </si>
  <si>
    <t>ІІ квартал 2020</t>
  </si>
  <si>
    <t xml:space="preserve">КНП "ЦПМСД №1 м.Вінниці" </t>
  </si>
  <si>
    <t>55шт.</t>
  </si>
  <si>
    <t>ІІ кв.2020р</t>
  </si>
  <si>
    <t>Виконано роботи в амбулаторіях №1 та №2.</t>
  </si>
  <si>
    <t xml:space="preserve">КНП "ЦПМСД №2 м.Вінниці" вул.Магістратська,44 </t>
  </si>
  <si>
    <t>20шт.</t>
  </si>
  <si>
    <t>КНП "ЦПМСД №2 м.Вінниці"</t>
  </si>
  <si>
    <t>Корпус №1,2,3</t>
  </si>
  <si>
    <t>КНП "ЦПМСД №5" вул. Замостянська, 49</t>
  </si>
  <si>
    <t>38 шт.</t>
  </si>
  <si>
    <t>КНП "ЦПМСД №5"</t>
  </si>
  <si>
    <t xml:space="preserve">КНП "ВМКЛ "ЦМтаД" Дитячий стаціонар </t>
  </si>
  <si>
    <t xml:space="preserve">4
4                                 </t>
  </si>
  <si>
    <t>КНП "ВМКЛ "ЦМтаД"</t>
  </si>
  <si>
    <t>1
5</t>
  </si>
  <si>
    <t>2,2
2,2</t>
  </si>
  <si>
    <t>Маніпуляційний кабінет: Лампа розжарювання 4шт - 75Вт. та люмінісцентна лампа  2шт - 36Вт на Led панель 4шт по 36Вт
Бухгалтерія:  Лампа люмінісцентна 2шт 36 Вт на Led панель 4шт - 36Вт</t>
  </si>
  <si>
    <t>Модернізація електропроводки та електроустаткування (вимикачі, розетки, щитове обладнання, тощо.) в будівлях охорони здоров'я</t>
  </si>
  <si>
    <t>КНП "ЦПМСД № 4 м. Вінниці" вул.Замостянська,18</t>
  </si>
  <si>
    <t>20 п/м;                         2 шт. (розет)</t>
  </si>
  <si>
    <t>КНП "ЦПМСД № 4 м. Вінниці"</t>
  </si>
  <si>
    <t>374.33 (5)</t>
  </si>
  <si>
    <t>каб. № 117 та коридорі - заміна електропроводки (20м) та встановлено розетки (2шт.)</t>
  </si>
  <si>
    <t xml:space="preserve">КНП "ВМКЛ "ЦМтаД", вул. Маяковського,138
 </t>
  </si>
  <si>
    <t>510 п/м
24 шт. (вимик)</t>
  </si>
  <si>
    <t>КНП "ВМКЛ "
ЦМтаД"</t>
  </si>
  <si>
    <t>КНП "ВМКЛ 
"ЦМтаД"</t>
  </si>
  <si>
    <t>12,4
2,7</t>
  </si>
  <si>
    <t>Пологовий будинок (3-й поверх) - заміна електропроводки та встановлення автоматичних 
вимикачів (16А, 10А)</t>
  </si>
  <si>
    <t>Встановлення акустичних вимикачів освітлення та датчиків руху в будівлях охорони здоров'я</t>
  </si>
  <si>
    <t>SEAP 01.08</t>
  </si>
  <si>
    <t>Заміна вікон на енергоефективні в будівлях охорони здоров'я</t>
  </si>
  <si>
    <t>КНП "ВМКЛ №3" вул.Маяковського,138</t>
  </si>
  <si>
    <t>7,09кв.м</t>
  </si>
  <si>
    <t>КНП "ВМКЛ №3"</t>
  </si>
  <si>
    <t>Іікв.2020</t>
  </si>
  <si>
    <t>SEAP 01.09</t>
  </si>
  <si>
    <t>Заміна дверей на енергоефективні в будівлях охорони здоров'я</t>
  </si>
  <si>
    <t>КНП "ЦПМСД №4 м.Вінниці" вул.Замсостянськак,18</t>
  </si>
  <si>
    <t>КНП "ЦПМСД №4 м.Вінниці"</t>
  </si>
  <si>
    <t>SEAP 01.10</t>
  </si>
  <si>
    <t>Термомодернізація будівель охорони здоров'я (утеплення стін, підвалів, тех.поверхів, цоколів, дахів, перекриттів, відкосів)</t>
  </si>
  <si>
    <t>SEAP 01.11</t>
  </si>
  <si>
    <t>Теплова ізоляція внутрішньобудинкових мереж ЦО та ГВП в будівлях охорони здоров'я</t>
  </si>
  <si>
    <t>SEAP 01.14</t>
  </si>
  <si>
    <t>Модернізація та диспечеризація ліфтів в будівлях охорони здоров'я</t>
  </si>
  <si>
    <t>Заміна електролічильників на сучасні (багатозонні, із GSM-зв'язком, тощо)</t>
  </si>
  <si>
    <t>SEAP 01.13</t>
  </si>
  <si>
    <t>Встановлення/заміна лічильників теплової енергії в будівлях охорони здоров'я</t>
  </si>
  <si>
    <t>У зв'язку з пандемією поширення на території України гострої респіраторної хвороби COVID-19, спричиненої коронавірусом SARS-CoV-2, захід проводився в онлайн режимі. Користувачі мережі Facebook у спільноті "Енергоефективна Вінниця" ділились  своїми історіями про здобуті під час карантину корисними енергоефективними звичками. Автори найкращих 10 історій були нагороджені еко-торбинами та LED-лампами.</t>
  </si>
  <si>
    <t>27.02.2020 р. в адміністративному приміщенні КП ВМР "Вінницяміськтеплоенерго" було звято участь у презентації пропозиції ТОВ «Інноваційне будівництво» щодо розроблення нової схеми теплопостачання Вінницької міської ОТГ та обговорено процес виконання проектних робіт з розролення нової схеми. Проведено торги та укладено договір на вконання робіт.  Представниками  ТОВ "Інноваційне будівництво" було організовано технічну нараду для внесення пропозицій та змін до презентованої концептуальної схеми теплопостачання.Наразі триває збір та доуточннення інформації.</t>
  </si>
  <si>
    <t>Захід завершено</t>
  </si>
  <si>
    <t>SEAP 06.05</t>
  </si>
  <si>
    <t xml:space="preserve">Оновлення рухомого складу трамвайно-тролейбусного та автобусного парку </t>
  </si>
  <si>
    <t xml:space="preserve">КП "Вінницька транспортна компанія" </t>
  </si>
  <si>
    <t>Півріччя 2020р</t>
  </si>
  <si>
    <t>Виконано збірку  2 одиниць тролейбусів "Vinline"</t>
  </si>
  <si>
    <t>EEA 3.05</t>
  </si>
  <si>
    <t>Створення місцевого ринку послуг з електропостачання (створення муніципальної компанії із генерації та постачання електроенергії)</t>
  </si>
  <si>
    <t>Вінницька ОТГ</t>
  </si>
  <si>
    <t>На виконання вимог листа Національної комісії, що здійснює державне регулювання у сферах енергетики та комунальних послуг від 16.11.2018 № 10752/20.2/7-18 на сайті АТ "Вінницяобленерго" надано список  з 262 електропостачальників, які отримали доступ до електричних мереж на території провадження господарської діяльності з розподілу електричної енергії АТ «ВІННИЦЯОБЛЕНРГО».</t>
  </si>
  <si>
    <t>SEAP 08.01</t>
  </si>
  <si>
    <t>Оптимізація кількості маршрутних таксі</t>
  </si>
  <si>
    <t>Зменшено на 5 автобусів</t>
  </si>
  <si>
    <t>Департамент енергетики, транспорту та зв’язку</t>
  </si>
  <si>
    <t>12 шт.</t>
  </si>
  <si>
    <t>Всього 12 шт. 18 Вт.</t>
  </si>
  <si>
    <t>4 квартал 2020 р</t>
  </si>
  <si>
    <t>3-4 квартал 2020 р</t>
  </si>
  <si>
    <t xml:space="preserve">4 шт.  LED по 9W  G13   </t>
  </si>
  <si>
    <t>Розпочато роботи</t>
  </si>
  <si>
    <t xml:space="preserve">75 шт.  LED по 9W  G13  </t>
  </si>
  <si>
    <t>Реставраційні роботи меморіальних будівель музею.</t>
  </si>
  <si>
    <t>"Вінницька централізована бібліотечна система", бібліотека філія №16</t>
  </si>
  <si>
    <t xml:space="preserve"> Закінчено капітальний ремонт в бібліотеці-філії №16. Проведено заміну вхідних дверей та вікон (6 шт.). Закінчено ремонт даху. Проведено чистові роботи внутрішніх приміщень. Закінчено утеплення зовнішніх стін. Завершено будівництво вигрібної ями. Проведено реконструкцію криниці. Утеплено цоколь приміщення. Проводиться монтаж електрики та стелі.</t>
  </si>
  <si>
    <t>9 шт. ETRON  8W</t>
  </si>
  <si>
    <t>Термомодернізація адмін будівлі (утеплення стін, підвалів, тех.поверхів, цоколів, дахів, перекриттів, відкосів)</t>
  </si>
  <si>
    <t>3 квартал 2021</t>
  </si>
  <si>
    <t>Інформації щодо виконаних заходів відповідно до перспективної програми дій на 2019 – 2022 роки за напрямом «Європейська Енергетична Відзнака» за  9 місяців 2020р</t>
  </si>
  <si>
    <t>Бюджет ВМОТГ (3), 
кредитні кошти ЄБРР (4),
грантові кошти (4),
власні кошти (5)</t>
  </si>
  <si>
    <t>1-4 квартал 2019 року:
Бюджетні кошти - 13625,677 тис.грн
Кредитні кошти - 1301,189 тис. євро
Грантові кошти - 40,000 тис. євро
1 квартал 2020:
Бюджетні кошти - 1695,480 тис.грн
2 квартал 2020:
Бюджетні кошти - 7 172,927 тис.грн
3 квартал 2020:
Бюджетні кошти - 972,451 тис.грн
Власні кошти - 2 141, 395 тис.грн</t>
  </si>
  <si>
    <t>Бортовим обладнанням облаштовано 314 одиниць транспортного парку КП «Вінницька транспортна компанія» та 96 транспортних засобів приватних перевізників.
Систему запущено у трамваях, тролейбусах та автобусах режимі оплати Муніципальними картками вінничанина, неперсоніфікованими картками, безконтактними банківськими картками та аналогами NFC (Google Pay, Apple Pay) на мобільних пристроях. Функціональність системи дозволяє оплатити одним носієм додатково за чотирьох пасажирів та перевезення багажу. В межах проїзду у транспортних засобах КП «Вінницька транспортна компанія» забезпечена можливість здійснення пересадки протягом перших 30 хв. без додаткової оплати в наступному транспорті. Вартість проїзду розраховується за першим видом транспорту.
В торговій мережі поблизу зупинок можливо придбати неперсоніфіковані картки та обирати для них різні види щомісячних проїзних, таких як: для громадян (130 поїздок – 340 грн.; безлім – 500 грн.), учнів (130 поїздок – 110 грн.) та студентів (130 поїздок – 170 грн.). На сайті https://et.vn.ua/buy-offline відображено перелік пунктів продажу та поповнення карток з візуалізацією на карті ГІС. 
Відповідно до рішення міської комісії з питань техногенно-екологічної безпеки та надзвичайних ситуацій (Протокол № 23) з 11 травня однією з умов функціонування міського транспорту (трамвай, тролейбус, автобус) є безготівковий розрахунок за проїзд. Починаючи з червня реєстрацію проїзду через систему АСОП здійснюють понад 135 тисяч пасажирів на день, серед яких близько 45 тисяч пільгові категорії населення.
Для можливості збереження статистичних даних, контролю поїздок та поповнення карток через мобільні телефони розроблено мобільний додаток «Е-квиток Вінниці», доступний для завантаження через системи Google та Pay App Store. Мобільний додаток дозволяє також додати власні банківські картки для відображання інформації про транспортні засоби, час і дату поїздки, яка оплачена банківськими технологіями. Проходить тестування мобільний додаток системи АВМТ.</t>
  </si>
  <si>
    <t>4,3 км</t>
  </si>
  <si>
    <t>ІI півріччя 2020 року</t>
  </si>
  <si>
    <t xml:space="preserve">Станом на кінець III кварталу 2020 року, виконані роботи по проекту "Нове будівництво лінійно-кабельних споруд з встановленням технічних засобів по вул. Пирогова, від вул. Гніванське шосе до вул. Келецька, в м. Вінниця". Будівельні роботи завершені,  пуско-налагоджувальні роботи завершені. АСКДР по вул. Пирогова працює повнофункціонально. </t>
  </si>
  <si>
    <t>25.09.2020 р</t>
  </si>
  <si>
    <t>Програма охорони навколишнього природного середовища на території Вінницької міської об’єднаної територіальної громади на 2017-2020 роки затверджена рішенням Вінницької міської ради від 28.10.2016 року №435 (зі змінами). Останні зміни до Програми внесені рішенням Вінницької міської ради від 25.09.2020 року №2400</t>
  </si>
  <si>
    <t>Влаштовано 10 додаткових станцій муніципального велопрокату "Nextbike"</t>
  </si>
  <si>
    <t>79 км.</t>
  </si>
  <si>
    <t>4 квартал 2019р.</t>
  </si>
  <si>
    <t>Укладено договір на розробку ПДСЕРК. Наразі триває робота з розробки програми.</t>
  </si>
  <si>
    <t>10 од.</t>
  </si>
  <si>
    <t>4642 м²</t>
  </si>
  <si>
    <t>172 м</t>
  </si>
  <si>
    <t>Продовження робіт заплановано в 2021 році</t>
  </si>
  <si>
    <t>606 м</t>
  </si>
  <si>
    <t>Реконструкція мережі водопроводу до житлового будинку № 36 по вул. Шевченка в м.Вінниці</t>
  </si>
  <si>
    <t>10 м</t>
  </si>
  <si>
    <t>міський бюджет</t>
  </si>
  <si>
    <t>КЗ "ДНЗ №6 ВМР" м. Вінниця, вул.Волошкова, буд.11</t>
  </si>
  <si>
    <t>КЗ "ДНЗ №38 ВМР" м. Вінниця, вул.Смирнова, буд.6-А</t>
  </si>
  <si>
    <t>КЗ "ДНЗ №67 ВМР" м. Вінниця, вул.Стельмаха, буд.45</t>
  </si>
  <si>
    <t>КЗ "ЗШ І-ІІІ ст. №4 ім. Д.І.Менделєєва ВМР", м. Вінниця, вул. Гоголя, буд. 18</t>
  </si>
  <si>
    <t>Капітальний ремонт покрівлі</t>
  </si>
  <si>
    <t>3-4 квартал 2020р.</t>
  </si>
  <si>
    <t xml:space="preserve"> виготовленно проектно-кошторисну документацію</t>
  </si>
  <si>
    <t xml:space="preserve">Капітальний ремонт покрівлі </t>
  </si>
  <si>
    <t xml:space="preserve">КЗ "ДНЗ №13 ВМР" м. Вінниця, вул. Магістрацька , буд.58 </t>
  </si>
  <si>
    <t>Капітальний ремонт частини покрівлі та приміщень будівлі закладу</t>
  </si>
  <si>
    <t xml:space="preserve">КЗ "ДНЗ №46 ВМР" м. Вінниця, проспект Юності , буд.15 </t>
  </si>
  <si>
    <t>4 квартал 2020р.</t>
  </si>
  <si>
    <t xml:space="preserve">Реконструкція системи опалення та ГВП  комунального закладу </t>
  </si>
  <si>
    <t xml:space="preserve">КЗ "ДНЗ №50 ВМР" м. Вінниця, вул. Острозького , буд.3 </t>
  </si>
  <si>
    <t>У 2019 році виконано роботи на суму 329,318 тис.грн. У 2020 році завршено роботи на суму 328,164 тис.грн.</t>
  </si>
  <si>
    <t>Приміщення управлінь соціального захисту населення  "Лівобережне"  (вул. Брацлавська, 85) та "Правобережне" (просп. Космонавтів, 30); приміщення адміністративної будівлі по вул. Соборна,50</t>
  </si>
  <si>
    <t>107 шт.</t>
  </si>
  <si>
    <t>Департамент соціальної політики міської ради; Територіальний центр соціального обслуговування (надання соціальних послуг) міста Вінниці</t>
  </si>
  <si>
    <t>І-ІІІ квартали 2020 р</t>
  </si>
  <si>
    <t>3 - бюджет Віницької МОТГ</t>
  </si>
  <si>
    <t>проведено заміну вийшовших з ладу 60 ламп по 80 Вт на нові LED панелі по 36 Вт; під час проведення ремонтно-реставраційних робіт пам'ятки архітектури місцевого значення "Готель Франсуа" по вул. Соборній,50 в м. Вінниці було встановлено 47 LED панелей по 36 Вт .</t>
  </si>
  <si>
    <t>Всього по обєкту виконано: 4642 м² з них:
В 2019 році виконано роботи із заміни 872 м² покрівлі, виконано утеплення 610 м² горища. Виконано роботи по 1710м² утеплення фасаду будинку
В 2020 році виконано роботи по 1450 м² утеплення фасаду будинку</t>
  </si>
  <si>
    <t xml:space="preserve">Всього по обєкту виконано: 975 м з них:
В 2019 році виконано реконструкцію 716 м 
В 2020 році виконано реконструкцію 259 м </t>
  </si>
  <si>
    <t xml:space="preserve">Всього по обєкту виконано: 2630 м з них: 
В 2019 році виконано реконструкцію 1733 м
В 2020 році виконано реконструкцію  897 м </t>
  </si>
  <si>
    <t>Реконструкція вул. Замостянської (від вул. Стрілецької до проспекту Коцюбинського) в  м. Вінниці. 
Капітальний ремонт дороги та тротуару по вул. Черняховського  в м. Вінниці.
 Капітальний ремонт дороги та тротуару по вул. Л. Українки (від вул. Г. Арабея  до вул.Магістратська) в м. Вінниці.</t>
  </si>
  <si>
    <t>МДЮСШ №2, м.Вінниця,, узвіз Бузький,33</t>
  </si>
  <si>
    <t>42шт.</t>
  </si>
  <si>
    <t>Заклад "Міська дитячо-юнацька спортивна школа №2"</t>
  </si>
  <si>
    <t>Заклад "Міська дитячо-юнацька спортивна школа №2/ТОВ "ЖК-ГАРАНТ"</t>
  </si>
  <si>
    <t>Монтаж світильників для люмінесцентних ламп та ламп розжарювання, встановлення світильників світлодіодних</t>
  </si>
  <si>
    <t>МДЮСШ №5, м.Вінниця,Хлібна,1</t>
  </si>
  <si>
    <t>МДЮСШ №5</t>
  </si>
  <si>
    <t>Заклад "Міська дитячо-юнацька спортивна школа №5"</t>
  </si>
  <si>
    <t>Встановлено 20шт. Лампочок LED по 10 Вт</t>
  </si>
  <si>
    <t>МДЮСШ №5, м.Вінниця,Стеценка,50</t>
  </si>
  <si>
    <t>9602,48 п.м</t>
  </si>
  <si>
    <t>1-3 квартал 2020 р</t>
  </si>
  <si>
    <t>міський бюджет - 8823,74719 ; кошти мешканців - 701,124</t>
  </si>
  <si>
    <t>38000,00 п.м</t>
  </si>
  <si>
    <t>міський бюджет - 6224,68991; кошти мешканців - 196,57333</t>
  </si>
  <si>
    <t>23 шт.</t>
  </si>
  <si>
    <t>міський бюджет-            503,53831; кошти мешканців-129,80979</t>
  </si>
  <si>
    <t>SEAP 11.01</t>
  </si>
  <si>
    <t>Надання фінансової підтримки ОСББ на впровадження енергозберігаючих заходів у житлових будинках</t>
  </si>
  <si>
    <t>ОСББ " Фортуна 40"</t>
  </si>
  <si>
    <t>876045,00 грн</t>
  </si>
  <si>
    <t>КНП "ЦПМСД№1 м.Вінниці"  м.Вінниця вул. Москаленка,42</t>
  </si>
  <si>
    <t>2од.</t>
  </si>
  <si>
    <t>КНП "ЦПМСД№1 м. Вінниці"</t>
  </si>
  <si>
    <t>НСЗУ</t>
  </si>
  <si>
    <t>м.Вінниці вул.Воїнів-інтернаціоналістів,10,  КНП "ЦПМСД №3"</t>
  </si>
  <si>
    <t>1 шт (3,2 кв.м)</t>
  </si>
  <si>
    <t>КНП ЦПМСД 3 м. Вінниці</t>
  </si>
  <si>
    <t>ІІ кв.</t>
  </si>
  <si>
    <t>Виконані роботи в при
міщеннях амбулаторій загальної практики сімейної медицини № 1 та № 3</t>
  </si>
  <si>
    <t>16765.50 (5)</t>
  </si>
  <si>
    <t>Виконано (Замостянська, 18 ; С.Зулінського,37)</t>
  </si>
  <si>
    <t>Встановлення/заміна лічильників теплової енергії в будівлях охорони здоров'я (заміна електролічильників на сучасні (багатозонні, із GSM-зв'язком, тощо).</t>
  </si>
  <si>
    <t>м.Вінниця вул.Маяковського, 138 КНП "ВМКЛ№3"</t>
  </si>
  <si>
    <t xml:space="preserve"> КНП "ВМКЛ№3"</t>
  </si>
  <si>
    <t xml:space="preserve">ІІ квартал </t>
  </si>
  <si>
    <t>3(бюджет ВОТГ)</t>
  </si>
  <si>
    <t>Бюджетні заходи Вінницької міської громади</t>
  </si>
  <si>
    <t>На постійній основі</t>
  </si>
  <si>
    <t>Не потребує додаткового фінансування</t>
  </si>
  <si>
    <t>Виконується на постійній основі</t>
  </si>
  <si>
    <t>Вінницька міська громада</t>
  </si>
  <si>
    <t>4 звіти</t>
  </si>
  <si>
    <t>На постійній основі, 1 раз у квартал</t>
  </si>
  <si>
    <t>Звітування щодо виконання заходів з ЕЕА відбувається шляхом підготовки доповідної записки на секретаря міської ради та членів постійних комісій міської ради 1 раз у квартал. Звітування щодо виконання Плану дій зі сталого енергетичного розвитку відбувається шляхом підготовки звіту в першому півріччі наступнного року що передує звітному, який виноситься на розгляд та приймається  виконавчим комітетом та сесією міської ради.</t>
  </si>
  <si>
    <t>4 квартал 2019 р.</t>
  </si>
  <si>
    <t>Кількісний показник (одиниця виміру): м, шт., кв.м, Вт тощо</t>
  </si>
  <si>
    <t>Джерела фінансування (1-держбюджет; 2 - обласний бюджет; 3-Бюджет ВОТГ; 4-кредити, гранти, позики, тощо;  5-власні кошти)</t>
  </si>
  <si>
    <t>Заходи відносяться до</t>
  </si>
  <si>
    <t xml:space="preserve">Виконано   в </t>
  </si>
  <si>
    <t>Бюджетні кошти ВОТГ, тис.грн</t>
  </si>
  <si>
    <t>Власні кошти,  кошти мешканців, інвесторів</t>
  </si>
  <si>
    <t>2654 п.м</t>
  </si>
  <si>
    <t>2 квартал 2019 р</t>
  </si>
  <si>
    <t>міський бюджет - 1 443,72726 ; кошти мешканців - 324,223</t>
  </si>
  <si>
    <t>Виконано роботи в 9 будинках</t>
  </si>
  <si>
    <t>2 квартал 2019</t>
  </si>
  <si>
    <t>928 кв.м</t>
  </si>
  <si>
    <t>міський бюджет - 1 532,89777</t>
  </si>
  <si>
    <t>Виконано роботи в 1 будинку</t>
  </si>
  <si>
    <t>11162,75 п.м</t>
  </si>
  <si>
    <t>міський бюджет - 1 245,39934; кошти мешканців - 30,211</t>
  </si>
  <si>
    <t>Виконано роботи в 4 будинках</t>
  </si>
  <si>
    <t>SEAP 04.05</t>
  </si>
  <si>
    <t>Заміна вікон на енергоефективні в місцях загального користування житлових будинків</t>
  </si>
  <si>
    <t>200,75 кв.м</t>
  </si>
  <si>
    <t>міський бюджет - 484,64862; кошти мешканців - 107,304</t>
  </si>
  <si>
    <t>SEAP 04.06</t>
  </si>
  <si>
    <t>Заміна дверей на енергоефективні в місцях загального користування житлових будинків</t>
  </si>
  <si>
    <t>3 квартал 2019</t>
  </si>
  <si>
    <t/>
  </si>
  <si>
    <t>Вогнетривка обробка дерев'яних поверхонь даху будівлі</t>
  </si>
  <si>
    <t>КЗ "Вінницький міський клуб", вул. Пирогова, 348</t>
  </si>
  <si>
    <t>КЗ "Центр концертних та фестивальних програм"</t>
  </si>
  <si>
    <t>Відбувається заміна ламп на енергозберігаючі (ті що вийшли з ладу)</t>
  </si>
  <si>
    <t>Модернізація електропроводки та електроустаткування (вимикачі, розетки, щитове обладнання, тощо.) в будівлях культури</t>
  </si>
  <si>
    <t>"Вінницька централізована бібліотечна система", бібліотека філія №13</t>
  </si>
  <si>
    <t>Встановлення світильників LED (30 шт.)</t>
  </si>
  <si>
    <t>Заміна дверей на енергоефективні в будівлях культури</t>
  </si>
  <si>
    <t>Виконано в 2018 р</t>
  </si>
  <si>
    <t>Роботи виконано в 2018 р</t>
  </si>
  <si>
    <t xml:space="preserve">Покрівля 312; 
Утеплення фасаду 336; 
Утеплення стін 78  </t>
  </si>
  <si>
    <t>2018 р</t>
  </si>
  <si>
    <t>Виготовлення Державної експертної оцінки проектно-кошторисної документації</t>
  </si>
  <si>
    <t>Рішенням міської ради від 06.12.2018 №2681 затверджено склад міської постійно діючої комісії з питань поводження з безхазяйними відходами.</t>
  </si>
  <si>
    <t>Департамент економіки і інвестицій</t>
  </si>
  <si>
    <t>1 квартал 2019</t>
  </si>
  <si>
    <t>EEA 5.03</t>
  </si>
  <si>
    <t>Визначення необхідних напрямків підвищення кваліфікації працівників органів місцевого самоврядування (у тому числі й працівників комунальних підприємств) для удосконалення процедури планування та реалізації заходів з підвищення енергоефективності.</t>
  </si>
  <si>
    <t xml:space="preserve">«Вінницякартсервіс» </t>
  </si>
  <si>
    <t>65 працівників</t>
  </si>
  <si>
    <t>Департамент кадрової політики</t>
  </si>
  <si>
    <t>13.02.2019 р</t>
  </si>
  <si>
    <t xml:space="preserve">65 працівників ВМР прослухали лекцію на тему  «Впровадження електронного квитка та системи АСООП», лектор -  Катерина Бабіна </t>
  </si>
  <si>
    <t>Вінницька міська рада</t>
  </si>
  <si>
    <t>100 працівників</t>
  </si>
  <si>
    <t>24.04.2019 р</t>
  </si>
  <si>
    <t>100 працівників ВМР прослухали лекцію «Життя у стилі Zero Waste – нуль відходів»,  лектор - Н. Лінчук</t>
  </si>
  <si>
    <t>SEAP 10.04</t>
  </si>
  <si>
    <t>Проведення тренінгів, семінарів та навчань для енергоменеджерів, заступників з господарської частини бюджетних установ, тощо</t>
  </si>
  <si>
    <t>м.Славутич</t>
  </si>
  <si>
    <t>1 працівник</t>
  </si>
  <si>
    <t>Департамент енергетики транспорту та зв'язку</t>
  </si>
  <si>
    <t>06-08 лютого 2019 р</t>
  </si>
  <si>
    <t xml:space="preserve">навчання на тему: «Технічні аспекти впровадження Планів дій сталого енергетичного розвитку та клімату» </t>
  </si>
  <si>
    <t>м.Київ</t>
  </si>
  <si>
    <t>26-28 лютого 2019 р</t>
  </si>
  <si>
    <t xml:space="preserve">курси підвищення кваліфікації на тему «Екологічна та промислова безпека при поводженні з відходами виробництва та споживання» </t>
  </si>
  <si>
    <t>м.Житомир</t>
  </si>
  <si>
    <t>Департамент капітального будівництва та благоустрою</t>
  </si>
  <si>
    <t>19 березня 2019 р</t>
  </si>
  <si>
    <t xml:space="preserve">Церемонія вручення Європейської енергетичної відзнаки </t>
  </si>
  <si>
    <t>м.Рівне</t>
  </si>
  <si>
    <t>10-11 квітня 2019 р</t>
  </si>
  <si>
    <t>навчанні на тему: «Досвід Рівного у створенні ефективної системи енергоефективності та енергозбереження»</t>
  </si>
  <si>
    <t>17-19 квітня 2019 р</t>
  </si>
  <si>
    <t xml:space="preserve">тренінгу на тему: «Розробка Плану дій зі сталого енергетичного розвитку та клімату, як запорука виконання зобов′язань Угоди мерів» </t>
  </si>
  <si>
    <t>17 квітня 2019 р</t>
  </si>
  <si>
    <t>Міжнародна конференція «Зелене майбутнє вашого міста»</t>
  </si>
  <si>
    <t>Республіка Польща</t>
  </si>
  <si>
    <t>25 лютого - 1 березня 2019 р</t>
  </si>
  <si>
    <t>Приймаюча сторона</t>
  </si>
  <si>
    <t>візит  робочої групи щодо впровадження Проекту по будівництву сміттєпереробного заводу</t>
  </si>
  <si>
    <t xml:space="preserve">м. Познань (Республіка Польща) </t>
  </si>
  <si>
    <t>12-14 березня 2019 р</t>
  </si>
  <si>
    <t xml:space="preserve">робочий візит для  вивчення досвіду виробництва електробусів </t>
  </si>
  <si>
    <t>SEAP 10.02</t>
  </si>
  <si>
    <t xml:space="preserve">Проведення Тижня сталої енергії </t>
  </si>
  <si>
    <t>Територія SUN (колишній Дитячий санаторій імені М. Коцюбинського)</t>
  </si>
  <si>
    <t>Департамент маркетингу та туризму</t>
  </si>
  <si>
    <t>2019 р</t>
  </si>
  <si>
    <t>Департамент охорони здоров'я</t>
  </si>
  <si>
    <t xml:space="preserve">КНП «ВМК ПБ №2» </t>
  </si>
  <si>
    <r>
      <t xml:space="preserve"> 9шт; </t>
    </r>
    <r>
      <rPr>
        <sz val="11"/>
        <color rgb="FF000000"/>
        <rFont val="Arial"/>
        <family val="2"/>
        <charset val="204"/>
      </rPr>
      <t>11,5 кв.м</t>
    </r>
  </si>
  <si>
    <t>9шт; 11,5 кв.м; в будівлі пологового будинку</t>
  </si>
  <si>
    <t>«ЦПМСД №1 м.Вінниці»  ,вул. Москаленка,42</t>
  </si>
  <si>
    <t xml:space="preserve">«ЦПМСД №1 м.Вінниці» </t>
  </si>
  <si>
    <t>Державний б'юджет</t>
  </si>
  <si>
    <t xml:space="preserve">40 шт по 18 Вт   
на 10шт LED 12 Вт;  30 шт  LED по 9 Вт;    </t>
  </si>
  <si>
    <t>КНП «ЦПМСД №1 м.Вінниці» , Зерова 13</t>
  </si>
  <si>
    <t>КНП «ЦПМСД №1 м.Вінниці» ,вул. О.Антонова,44</t>
  </si>
  <si>
    <t>20 шт</t>
  </si>
  <si>
    <t xml:space="preserve">КНП «ЦПМСД №1 м.Вінниці» </t>
  </si>
  <si>
    <t>20 шт 18 Вт
на 20 шт LED 9 Вт</t>
  </si>
  <si>
    <t>КНП «ЦПМСД №1 м.Вінниці»  вул. Гладкова,3</t>
  </si>
  <si>
    <t>10 шт 18 Вт
 на 10 шт LED 9 Вт</t>
  </si>
  <si>
    <t xml:space="preserve">КНП «ЦПМСД №2 м.Вінниці»  </t>
  </si>
  <si>
    <t>38 шт / 92м2, в т.ч.: 
33 шт./38 м2 в корп. №1 та 5шт./9м2 в корп.№3</t>
  </si>
  <si>
    <t xml:space="preserve">КНП «ЦПМСД №3 м.Вінниці»  </t>
  </si>
  <si>
    <t>12шт. / 29,1 м2 в прим.Лабараторії</t>
  </si>
  <si>
    <t xml:space="preserve">КНП «ЦПМСД №4 м.Вінниці»  </t>
  </si>
  <si>
    <t>22 шт</t>
  </si>
  <si>
    <t xml:space="preserve">22шт 75Вт 
на  22шт. 10 Вт (Feron) </t>
  </si>
  <si>
    <t>КНП «ЦПМСД №5 м.Вінниці»</t>
  </si>
  <si>
    <t xml:space="preserve">20 шт </t>
  </si>
  <si>
    <t xml:space="preserve">Заміна світ. 5 шт. з потужністю (18Втх4)=72Вт на  LED панелі 5шт. з потужністю 44 Вт  6500К opal (595*595) Delux </t>
  </si>
  <si>
    <t xml:space="preserve">Департамент соціальної політики  </t>
  </si>
  <si>
    <t xml:space="preserve">планується провести заміну вийшовших з ладу ламп на нові LED лампи </t>
  </si>
  <si>
    <t>SEAP 10.01</t>
  </si>
  <si>
    <t xml:space="preserve">Промоція ощадливого енергоспоживання в ЗМІ </t>
  </si>
  <si>
    <t>Засоби масової інформації</t>
  </si>
  <si>
    <t>Департамент у справах ЗМІ та зв'язків з громадськістю</t>
  </si>
  <si>
    <t>Промоція ощадливого енергоспоживання постійно з певною періодичністю ведеться в ЗМІ</t>
  </si>
  <si>
    <t>Реконструкція фасаду житлового будинку по вул. Соборній, 101 в м.Вінниці</t>
  </si>
  <si>
    <t>233 м²</t>
  </si>
  <si>
    <t>2017; 2018; 2019;</t>
  </si>
  <si>
    <t>Завершення робіт з утеплення фасаду розпочатих в 2017 році</t>
  </si>
  <si>
    <t xml:space="preserve">Реконструкція мережі водопроводу по вул. А.Свидницького (від вул. І.Виговського до вул. Комітетської) в м.Вінниці </t>
  </si>
  <si>
    <t>271 м</t>
  </si>
  <si>
    <t>Реконструкція мережі водопроводу та каналізації до житлового будинку №57 по вул. Стеценка в м. Вінниці</t>
  </si>
  <si>
    <t>250 м</t>
  </si>
  <si>
    <t>Реконструкція мережі каналізації до житлових будинків №17, 19 по вул. Баженова в м. Вінниці</t>
  </si>
  <si>
    <t>134 м</t>
  </si>
  <si>
    <t>Нове будівництво мережі водопроводу від вул. М.Шимка до перетину проектуємої дороги на індустріальний парк з Немирівським шосе в м. Вінниці</t>
  </si>
  <si>
    <t>2796 м</t>
  </si>
  <si>
    <t>Бюджет ВОТГ; Співфінансування;</t>
  </si>
  <si>
    <t>5 834,68433 - місцевий бюджет;                                                                                                  8 663,13310 - співфінансування інвестора</t>
  </si>
  <si>
    <t>Нове будівництво мережі водопроводу від перетину проектуємої дороги з Немирівським шосе до індустріального парку по Немирівському шосе, 213 в м. Вінниці</t>
  </si>
  <si>
    <t>826 м</t>
  </si>
  <si>
    <t>Нове будівництво мережі каналізації по вул. І.Савченко, 3-46, вул. Ватутіна, 118-132 в м. Вінниця</t>
  </si>
  <si>
    <t>411 м</t>
  </si>
  <si>
    <t>846,39712 - місцевий бюджет;                                                                         285,89757 - співфінансування мешканців</t>
  </si>
  <si>
    <t>Нове будівництво мережі каналізації по вул. Комарова (від перехрестя з вул. О.Гончара до КНС) в м. Вінниці</t>
  </si>
  <si>
    <t>206 м</t>
  </si>
  <si>
    <t xml:space="preserve">618,42734 - місцевий бюджет                                                                   </t>
  </si>
  <si>
    <t>Нове будівництво мережі водопроводу по вул. Тяжилівській в м.Вінниці</t>
  </si>
  <si>
    <t>430 м</t>
  </si>
  <si>
    <t>по вулицях м. Вінниці вул. Свідзінського</t>
  </si>
  <si>
    <t>37 шт.</t>
  </si>
  <si>
    <t>світильники 26 шт. замінено на перехрестях міста 4шт.250 на 125вт., 22шт.150 на 125вт., по вул. Свідзинського,11шт 70 замінили на 70вт.</t>
  </si>
  <si>
    <t>Департамент інформаційних технологій (О.Бондарчук),
КП "Вінницякартсервіс" (К.Бабіна)</t>
  </si>
  <si>
    <t>Бюджет ВОТГ; Кредити, гранти, тощо;</t>
  </si>
  <si>
    <t>Департамент інформаційних технологій</t>
  </si>
  <si>
    <t>_</t>
  </si>
  <si>
    <t>3)</t>
  </si>
  <si>
    <t>відкрито центр обслуговування користувачів КП «Вінницякартсервіс» для замовлення персоніфікованих карток</t>
  </si>
  <si>
    <t>м.Вінниця ,  КП «Вінницякартсервіс»</t>
  </si>
  <si>
    <t xml:space="preserve">Центральний офіс 
КП "Вінницякартсервіс" 
- 1 пунк обслуговування;
Відділення ЦНАП при УК - 7 пунктів обслуговування
</t>
  </si>
  <si>
    <t>З 5 березня 2019 р - постійно</t>
  </si>
  <si>
    <t>Прийнято 47 509 оцифрованих заяв з фотографіями та зареєстровано в електронній черзі понад 3 тисяч осіб на майбутні періоди</t>
  </si>
  <si>
    <t>4)</t>
  </si>
  <si>
    <t>Створено сервіс замовлення персональних карт через сайт ET.VN.UA</t>
  </si>
  <si>
    <t>м.Вінниця,сайт ET.VN.UA</t>
  </si>
  <si>
    <t>З 1 травня 2019 р - 
постійно</t>
  </si>
  <si>
    <t xml:space="preserve">Прийнято 405 заявок (загальна, студентська, учнівська МКВ). </t>
  </si>
  <si>
    <t>5)</t>
  </si>
  <si>
    <t>Створено мобільну групу, яка здійснює оформлення анкет поза межами центрів обслуговування</t>
  </si>
  <si>
    <t>З 1 квітня 2019 р - 
постійно</t>
  </si>
  <si>
    <t xml:space="preserve">Працівниками ЦО «Вінницякартсервіс» проведено роботу у Центрі реабілітації «Гармонія», Вінницькому українському товаристві сліпих (УТОС),  Вінницькій обласній організації українського товариства глухих (УТОГ), КП «Обласний пансіонат для осіб з інвалідністю та осіб похилого віку» </t>
  </si>
  <si>
    <t>м.Вінниця, АСКДР по вул.Келецька</t>
  </si>
  <si>
    <t>5 км</t>
  </si>
  <si>
    <t>Департамент енергетики, транспорту та зв'язку (С.Бузниковатий),
Департамент ІТ (О.Бондарчук),
КП "Інститут розвитку міст" (В.Перлов)</t>
  </si>
  <si>
    <t>І півріччя 2019 р</t>
  </si>
  <si>
    <t>Проведені роботи з розширення та модернізації мультисервісної оптоволоконної мережі, проведений запуск АСКДР по вул. Келецька. Загалом у I півріччі 2019 року прокладено 5 км оптоволоконної мережі.</t>
  </si>
  <si>
    <t>Влаштовано 1 котел на деревині та 1 котел на деревних пілетах.</t>
  </si>
  <si>
    <t>EEA 4.04</t>
  </si>
  <si>
    <t>Збільшення кількості одиниць громадського транспорту (в т.ч. з низькою підлогою), модернізаця тролейбусів та трамваїв</t>
  </si>
  <si>
    <t>КП "Вінницька транспортна компанія" (С.Гальчак, В.Дудко)</t>
  </si>
  <si>
    <t>КП "Вінницька транспортна компанія"</t>
  </si>
  <si>
    <t>4 квартали 2020 р.</t>
  </si>
  <si>
    <t xml:space="preserve">Реконструкція теплових мереж </t>
  </si>
  <si>
    <t>SEAP 02.15</t>
  </si>
  <si>
    <t>КП ВМР "Вінницяміськтеплоенерго"</t>
  </si>
  <si>
    <t>2272 м.</t>
  </si>
  <si>
    <t>1955,8 м</t>
  </si>
  <si>
    <t>Реконструкція ЦТП</t>
  </si>
  <si>
    <t>SEAP 02.19</t>
  </si>
  <si>
    <t>В міжопалювальний період КП ВМР "Вінницяміськтеплоенерго" власними силами та підрядними організаціями реконструювали в загальному 4227,8м трубопроводів (у 2-х трубному виконанні), в 4227,8м також входить протяжність ЦТП 9/1 (2272м.)</t>
  </si>
  <si>
    <t>За рахунок коштів з міського бюджету були виконані роботи з реконструкції мереж мікрорайону "Вишенька" від ЦТП 9/1.</t>
  </si>
  <si>
    <t>10 станцій муніципального велопрокату</t>
  </si>
  <si>
    <t>Департамент енергетики, транспорту та зв'язку, КП "ВТК"</t>
  </si>
  <si>
    <t>1 програма</t>
  </si>
  <si>
    <t>Рішенням Вінницької міської ради №2828 від 23.12.2020р. Було прийнято та затверджено Програму розвитку велосипедного руху у Вінницькій міській територіальній громаді на 2021-2023року.</t>
  </si>
  <si>
    <t>З 9 по 15 листопада 2020 р.</t>
  </si>
  <si>
    <t>Цього року даний захід проходив у онлайн-форматі, у вигляді квесту. У квесті на учасників очікувало багато пізнавальної інформації про сталий розвиток міста та успішні практики які були впровадженні у  Вінниці, у питаннях: Сталого енергетичного розвитку;Сталої міської мобільності; Поводженням з побутовими відходами;Адаптації до змін клімату;
У ході квесту учасники здобували бали за правильні відповіді на тематичні питання, та за вірно виконані творчі завдання (здати вторинну сировину на станцію глибоко сортування, надіслати фото біля утепленої комунальної установи, зробити фото з усіма учасниками піраміди мобільності, надіслати фото енергоефективного вуличного освітлення, написати допис на одну з тем «Якою я бачу Вінницю у 2030 році» або «Що я можу зробити для реалізації цілей сталого розвитку?» дані дописи можна відслідкувати у соціальній мережі Facebook за хештегами #TCE2020 #ЕкоквестВінниця). 
Усі учасники квесту відповідно до набраних балі були нагороджені подарунками: еко-торбинами, блокнотами, термочашками,  фітнес – браслетами (3 од.) , LED-лампочками, муніципальними картками Вінничанина (3 од.).
Попередньо зареєструвались (у гугл формі, з реклами яка була у транспорті та фейсбуці) близько 300 людей, до кінця пройшли квест 60 учасників.</t>
  </si>
  <si>
    <t>Схема теплопостачання</t>
  </si>
  <si>
    <t>Департамент енергетики, транспорту та зв'язку (В.Яворовенко, І.Розборський)
КП "Вінницяміськтеплоенерго" (Т.Балибюк, О.Яворовенко)</t>
  </si>
  <si>
    <t>На засіданні Комісії Мінрегіону з погодження схем теплопостачання населених пунктів з кількістю жителів більш як 20 тисяч осіб, Наказом Мінрегіону від 15.12.2020 № 306 погоджено Схему теплопостачання м. Вінниця на період до 2030 року. Рішення виконкому про затвердження заплановано на 2021 рік у зв’язку з значним об’ємом документації (близько 1 тис. сторінок).</t>
  </si>
  <si>
    <t>Барське шосе-Келецька</t>
  </si>
  <si>
    <t>4 світлофорних об'єкти</t>
  </si>
  <si>
    <t>КП СМЕД ОДР</t>
  </si>
  <si>
    <t>Департамент енергетики, транспорту та зв'язку (С.Бузниковатий)
КП СМЕД ОДР</t>
  </si>
  <si>
    <t>Комунальним підприємством СМЕД ОДР виконано будівництво світлофорного об'єкту на  вул.Зодчих,20 (перехід біля нової школи на "Поділлі"), проведено роботи з влаштування світлофорних об'єктів на плоші Гагаріна, влаштовано світлофорний об'єкт на перехресті вулиць А.Шептицького та Сабарвського шосе, та встановлено світлофорний об'єкт по вул.Ватутіна, 172 ( біля "Вінничинна Авто").</t>
  </si>
  <si>
    <t>10 721,98 п.м</t>
  </si>
  <si>
    <t>1-4 квартал 2020 р</t>
  </si>
  <si>
    <t>міський бюджет - 10091,49631 ; кошти мешканців - 751,124</t>
  </si>
  <si>
    <t>76 033,00 п.м</t>
  </si>
  <si>
    <t>міський бюджет - 8926,99416; кошти мешканців - 269,80333</t>
  </si>
  <si>
    <t>Завіна вікон на енергоефективні в місцях загального користування житлових будинків</t>
  </si>
  <si>
    <t>397,99 кв.м.</t>
  </si>
  <si>
    <t>міський бюджет - 1049,79655; кошти мешканців - 58,790</t>
  </si>
  <si>
    <t>Ремонт систем електрозабезпечення в місцях загального користування</t>
  </si>
  <si>
    <t>876 045,00 грн</t>
  </si>
  <si>
    <t>26 будинків</t>
  </si>
  <si>
    <t>12 будинків</t>
  </si>
  <si>
    <t>8 будинків</t>
  </si>
  <si>
    <t>23 будинка</t>
  </si>
  <si>
    <t>1 будинок</t>
  </si>
  <si>
    <t>Департамент кадрової політики (І.Присіч),
Департамент енергетики, транспорту та зв'язку (В.Яворовенко)</t>
  </si>
  <si>
    <t>Працівники виконавчих органів Вінницької міської ради</t>
  </si>
  <si>
    <t xml:space="preserve">Для 48 працівників виконавчих органів міської ради  було проведено навчання на тему використання електронного квитка та системи АСООП. Лектор - Катерина Бабіна – директор «Вінницякартсервіс» ( 22.01.2020).З метою підвищення кваліфікації, обміну досвідом та вивчення найкращих практик з енергоефективності  працівники профільних департаментів міської ради за 1 квартал 2020 року прийняли участь:
-  у презентації Програми підтримки енергомодернізації багатоквартирних будинків «Енергодім» (м. Житомир, 11.02.2020).
- у тренінгу на тему «Стала міська мобільність, безпека та керування дорожнім рухом»( м. Івано–Франківськ, 26-28.02.2020).
- У відвідуванні об’єктів ПАТ «Київенерго» та приватних теплопостачальних організацій, для ознайомлення з іноваційним обладнанням та отриманням економічних і технічних показників роботи гідронних котлів ( м. Київ), 21 липня 2020 року;
- у засіданні Секції  АМУ з питань екологічної збалансованості розвитку територіальних громад  по проекту «Партнерство для розвитку міст» (ПРОМІС) (м. Полтава) з 27 по 28 серпня 2020 року;
- у стажуванні в рамках реалізації навчального компоненту «City2City» ( м. Житомир), 02 по 04 вересня 2020 року.
Для вивчення міжнародного досвіду з енергоефективності керівництво ВМР та працівники профільних департаментів міської ради у 1 кварталі 2020 року прийняли участь:
- у діловій зустрічі на підприємстві з виробництва автобусів та електроавтобусів. (Провінція Сакар’я Туреччина,03-05.02.2020);
- у навчальній поїздці в рамках реалізації Проєкту «Енергоефективність у громадах II».( Латвійська республіка, 17-21.02.2020);
- у XXI виставці охорони навколишнього середовища і управління відходами EKOTECH (Сьвєнтокшиського воєводства (Республіка Польща), 25-28.02.2020).
В звязку з веденням карантинних заходів проведення лекції, тренінгів, навчань призупинено.
</t>
  </si>
  <si>
    <t>20</t>
  </si>
  <si>
    <t>Створення бізнес-кварталу (на території ревіталізованих підприємств хімпрому та 
м’ясокомбінату), конгрес-холу та виставкового центру, розробка та впровадження інструментів стимулювання розвитку мережі офісних приміщень на умовах державно-приватного партнерства</t>
  </si>
  <si>
    <t>територія обмежена вул. А. Янгеля, залізничними коліями та межею промислової території в створі вул. Є. Пікуса</t>
  </si>
  <si>
    <t>48,6 га</t>
  </si>
  <si>
    <t>департамент архітектури і містобудування ВМР</t>
  </si>
  <si>
    <t>Департамент архітектури та містобудування (Ю.Самойленко)
КП "Агенція просторового розвитку" (М.Кравчук)
КП "Вінницязеленбуд"</t>
  </si>
  <si>
    <t>стор 131 КІРМ</t>
  </si>
  <si>
    <t>Проведення аналізу та перспектив розвитку річкового транспорту</t>
  </si>
  <si>
    <t>Департамент архітектури та містобудування (Ю.Самойленко)
КП "Агенція просторового розвитку" (М.Кравчук)
Департамент енергетики, транспорту та зв'язку (С.Бузниковатий)
КП "Інститут розвитку міст" (В.Перлов)</t>
  </si>
  <si>
    <t>39</t>
  </si>
  <si>
    <t>Будівництво шляхопроводу через залізницю на вул. Янгеля/Ватутіна</t>
  </si>
  <si>
    <t>41</t>
  </si>
  <si>
    <t>Розвиток мережі мультифункціональних центрів уздовж лінії «Корсо» та її запланованого продовження – балансування в центрах транспортних, освітніх і культурних функцій, функцій дозвілля, охорони здоров’я та комерції</t>
  </si>
  <si>
    <t>площа Перемоги</t>
  </si>
  <si>
    <t>0,5 га</t>
  </si>
  <si>
    <t>КП "Агенція просторового розвитку"</t>
  </si>
  <si>
    <t>24.04.2019-01.07.2019</t>
  </si>
  <si>
    <t>300 тис. грн</t>
  </si>
  <si>
    <t>Проведено закритий  національний  архітектурний  конкурс  на  розробку 
проектної пропозиції «Публічний простір між будинком офіцерів та будинком побуту Ювілейний».</t>
  </si>
  <si>
    <t>4 квартал 2021</t>
  </si>
  <si>
    <t>Перенесено на 2021 рік</t>
  </si>
  <si>
    <t>2 квартал 2021</t>
  </si>
  <si>
    <t>1 квартал 2021</t>
  </si>
  <si>
    <t xml:space="preserve"> Проведено реставраційні роботи меморіальної будівлі музею.</t>
  </si>
  <si>
    <t>935 м</t>
  </si>
  <si>
    <t>2020 - 2022</t>
  </si>
  <si>
    <t>Продовження робіт заплановано в наступних роках</t>
  </si>
  <si>
    <t>602 м</t>
  </si>
  <si>
    <t>222 м</t>
  </si>
  <si>
    <t>182 м</t>
  </si>
  <si>
    <t>37 м</t>
  </si>
  <si>
    <t>Місцевий бюджет, співфінансування мешканців</t>
  </si>
  <si>
    <t>26,823 74 - місцевий бюджет;                                                                         14,995 - співфінансування мешканців</t>
  </si>
  <si>
    <t xml:space="preserve">Реконструкція мережі водопроводу до житлового будинку по вул. О.Антонова,48а в м.Вінниці </t>
  </si>
  <si>
    <t>28 м</t>
  </si>
  <si>
    <t>3151 м</t>
  </si>
  <si>
    <r>
      <rPr>
        <b/>
        <sz val="14"/>
        <color theme="1"/>
        <rFont val="Times New Roman"/>
        <family val="1"/>
        <charset val="204"/>
      </rPr>
      <t>Всього по обєкту виконано: 4642 м² з них:  В 2019 роц</t>
    </r>
    <r>
      <rPr>
        <sz val="14"/>
        <color theme="1"/>
        <rFont val="Times New Roman"/>
        <family val="1"/>
        <charset val="204"/>
      </rPr>
      <t xml:space="preserve">і виконано роботи із заміни 872 м² покрівлі, виконано утеплення 610 м² горища. 
Виконано роботи по 1710м² утеплення фасаду будинку
 </t>
    </r>
    <r>
      <rPr>
        <b/>
        <sz val="14"/>
        <color theme="1"/>
        <rFont val="Times New Roman"/>
        <family val="1"/>
        <charset val="204"/>
      </rPr>
      <t xml:space="preserve">В 2020 році </t>
    </r>
    <r>
      <rPr>
        <sz val="14"/>
        <color theme="1"/>
        <rFont val="Times New Roman"/>
        <family val="1"/>
        <charset val="204"/>
      </rPr>
      <t>виконано</t>
    </r>
    <r>
      <rPr>
        <b/>
        <sz val="14"/>
        <color theme="1"/>
        <rFont val="Times New Roman"/>
        <family val="1"/>
        <charset val="204"/>
      </rPr>
      <t xml:space="preserve"> </t>
    </r>
    <r>
      <rPr>
        <sz val="14"/>
        <color theme="1"/>
        <rFont val="Times New Roman"/>
        <family val="1"/>
        <charset val="204"/>
      </rPr>
      <t>роботи по</t>
    </r>
    <r>
      <rPr>
        <b/>
        <sz val="14"/>
        <color theme="1"/>
        <rFont val="Times New Roman"/>
        <family val="1"/>
        <charset val="204"/>
      </rPr>
      <t xml:space="preserve"> 1450 м² </t>
    </r>
    <r>
      <rPr>
        <sz val="14"/>
        <color theme="1"/>
        <rFont val="Times New Roman"/>
        <family val="1"/>
        <charset val="204"/>
      </rPr>
      <t>утеплення фасаду будинку</t>
    </r>
  </si>
  <si>
    <r>
      <rPr>
        <b/>
        <sz val="14"/>
        <color theme="1"/>
        <rFont val="Times New Roman"/>
        <family val="1"/>
        <charset val="204"/>
      </rPr>
      <t>Всього по обєкту виконано: 935 м з них:  
В 2019 роц</t>
    </r>
    <r>
      <rPr>
        <sz val="14"/>
        <color theme="1"/>
        <rFont val="Times New Roman"/>
        <family val="1"/>
        <charset val="204"/>
      </rPr>
      <t xml:space="preserve">і виконано реконструкцію </t>
    </r>
    <r>
      <rPr>
        <b/>
        <sz val="14"/>
        <color theme="1"/>
        <rFont val="Times New Roman"/>
        <family val="1"/>
        <charset val="204"/>
      </rPr>
      <t xml:space="preserve">716 м
В 2020 році </t>
    </r>
    <r>
      <rPr>
        <sz val="14"/>
        <color theme="1"/>
        <rFont val="Times New Roman"/>
        <family val="1"/>
        <charset val="204"/>
      </rPr>
      <t>виконано</t>
    </r>
    <r>
      <rPr>
        <b/>
        <sz val="14"/>
        <color theme="1"/>
        <rFont val="Times New Roman"/>
        <family val="1"/>
        <charset val="204"/>
      </rPr>
      <t xml:space="preserve"> </t>
    </r>
    <r>
      <rPr>
        <sz val="14"/>
        <color theme="1"/>
        <rFont val="Times New Roman"/>
        <family val="1"/>
        <charset val="204"/>
      </rPr>
      <t>реконструкцію</t>
    </r>
    <r>
      <rPr>
        <b/>
        <sz val="14"/>
        <color theme="1"/>
        <rFont val="Times New Roman"/>
        <family val="1"/>
        <charset val="204"/>
      </rPr>
      <t xml:space="preserve"> 219 м</t>
    </r>
    <r>
      <rPr>
        <sz val="14"/>
        <color theme="1"/>
        <rFont val="Times New Roman"/>
        <family val="1"/>
        <charset val="204"/>
      </rPr>
      <t xml:space="preserve"> </t>
    </r>
  </si>
  <si>
    <t>7 212,95469 - місцевий бюджет (в т.ч.в 2019р.- 4148,78571 в 2020р.- 3064,16898);                                                                                                  3 990,614 08 - кошти фонду ОНПС</t>
  </si>
  <si>
    <r>
      <rPr>
        <b/>
        <sz val="14"/>
        <color theme="1"/>
        <rFont val="Times New Roman"/>
        <family val="1"/>
        <charset val="204"/>
      </rPr>
      <t>Всього по обєкту виконано: 3151 м з них:
В 2019 роц</t>
    </r>
    <r>
      <rPr>
        <sz val="14"/>
        <color theme="1"/>
        <rFont val="Times New Roman"/>
        <family val="1"/>
        <charset val="204"/>
      </rPr>
      <t xml:space="preserve">і виконано реконструкцію </t>
    </r>
    <r>
      <rPr>
        <b/>
        <sz val="14"/>
        <color theme="1"/>
        <rFont val="Times New Roman"/>
        <family val="1"/>
        <charset val="204"/>
      </rPr>
      <t xml:space="preserve">1622 м
</t>
    </r>
    <r>
      <rPr>
        <sz val="14"/>
        <color theme="1"/>
        <rFont val="Times New Roman"/>
        <family val="1"/>
        <charset val="204"/>
      </rPr>
      <t xml:space="preserve"> </t>
    </r>
    <r>
      <rPr>
        <b/>
        <sz val="14"/>
        <color theme="1"/>
        <rFont val="Times New Roman"/>
        <family val="1"/>
        <charset val="204"/>
      </rPr>
      <t xml:space="preserve">В 2020 році </t>
    </r>
    <r>
      <rPr>
        <sz val="14"/>
        <color theme="1"/>
        <rFont val="Times New Roman"/>
        <family val="1"/>
        <charset val="204"/>
      </rPr>
      <t>виконано</t>
    </r>
    <r>
      <rPr>
        <b/>
        <sz val="14"/>
        <color theme="1"/>
        <rFont val="Times New Roman"/>
        <family val="1"/>
        <charset val="204"/>
      </rPr>
      <t xml:space="preserve"> </t>
    </r>
    <r>
      <rPr>
        <sz val="14"/>
        <color theme="1"/>
        <rFont val="Times New Roman"/>
        <family val="1"/>
        <charset val="204"/>
      </rPr>
      <t>реконструкцію</t>
    </r>
    <r>
      <rPr>
        <b/>
        <sz val="14"/>
        <color theme="1"/>
        <rFont val="Times New Roman"/>
        <family val="1"/>
        <charset val="204"/>
      </rPr>
      <t xml:space="preserve">  1529 м</t>
    </r>
    <r>
      <rPr>
        <sz val="14"/>
        <color theme="1"/>
        <rFont val="Times New Roman"/>
        <family val="1"/>
        <charset val="204"/>
      </rPr>
      <t xml:space="preserve"> </t>
    </r>
  </si>
  <si>
    <t>по вулицях м. Вінниці вул. Кармелюка, Дубовецька, 8 березня, Б. Хмельницького, Мури, Арх.  Артинова, Соборна, Гонти, Енергетична, Пирогова, Келецька, Як. Гальчевського, Барське шосе</t>
  </si>
  <si>
    <t>4 квартала 2020 р</t>
  </si>
  <si>
    <t xml:space="preserve">газ-2939399 куб.м </t>
  </si>
  <si>
    <t>4997 тис.кВт/год</t>
  </si>
  <si>
    <t>очищено - 100 801,68 м3.</t>
  </si>
  <si>
    <t>Виконується очистка річки Південний Буг  відповідно ПКД (Перша черга)+ КР річки Південний Буг біля острова Кемпа</t>
  </si>
  <si>
    <t>85 паркувальних місць</t>
  </si>
  <si>
    <t>В складі робіт будівництва, КР та реконструкції вулиць</t>
  </si>
  <si>
    <t>Бюджет Вінницької громади</t>
  </si>
  <si>
    <t>Бюджетні кошти, власні кошти</t>
  </si>
  <si>
    <t>Бюджет Вінницької громади, власні кошти мешканців</t>
  </si>
  <si>
    <t>друге півріччя 2019 р.,1  квартал 2020 р.</t>
  </si>
  <si>
    <t>985 од. по вулицях м. Вінниці вул. Кармелюка, Дубовецька, 8 березня, Б. Хмельницького, Мури, Арх.  Артинова, Соборна, Гонти, Енергетична, Пирогова, Келецька, Як. Гальчевського, Барське шосе</t>
  </si>
  <si>
    <t xml:space="preserve"> по вул. Кармелюка,19шт 70 замінили на 90вт., вул. Дубовецька, 9  шт. 150 вт. замінили на 90 вт., вул. 8 березня,  6шт. 150вт. замінили на  90 вт., вул. Б.Хмельницького, замінили 11шт. 150 вт. на  90 вт., вул. Мури замінили 4шт. 150 вт. на  90вт., вул. Соборна,  119 шт., замінили  126шт. 250 вт. на 116шт. 130вт. та 3шт. 70вт. на 130вт., Гонти, 84 шт.  6 шт. 150вт. замінили на 132 вт., 8 шт. 70 вт. замінили на 132вт., Енергетична 6шт  132вт ., Пирогова,360 шт.150вт. замінили на  180шт. 130вт., вул. Келецька, 400 шт. 150вт. замінили на 166шт. 130вт, 33шт.  90вт., 50шт. 150вт., Як. Гальчевського 15шт. 150 вт. замінили на 27 шт.150вт. 27 шт.75вт., Барське шосе 112шт. 250вт. замінили на 103шт. 110вт.</t>
  </si>
  <si>
    <t>2019-2021 р.(І Черга)</t>
  </si>
  <si>
    <t>КНП "ВМКЛ 1" Хмельницьке шосе,96</t>
  </si>
  <si>
    <t>КНП "ВМКЛ 1"</t>
  </si>
  <si>
    <t>Замінено 70 ламп розжарювання по 100 Вт на 70 LED ламп по 16 Вт</t>
  </si>
  <si>
    <t>Заміна світильників на світлодіодні LED</t>
  </si>
  <si>
    <t>50шт.</t>
  </si>
  <si>
    <t xml:space="preserve">50 світильників люмінісцентних потужністю 72Вт на LED панелі по 40Вт </t>
  </si>
  <si>
    <t>вул.Магістрацька,44 КНП "ЦПМСД №2" Корпус 1, 2, 3</t>
  </si>
  <si>
    <t>155 шт</t>
  </si>
  <si>
    <t>КНП "ЦПМСД №2 м. Вінниці"</t>
  </si>
  <si>
    <t xml:space="preserve">Заміна 120шт. ламп розжарювання 60W на 120шт. LED по 10W ; 25шт. ламп розжарювання 60W на 25шт LED по 9W </t>
  </si>
  <si>
    <t>вул.Маяковського, 138 КНП "ВМКЛ№3"</t>
  </si>
  <si>
    <t>110 шт</t>
  </si>
  <si>
    <t>вул.Замостянська,18 КНП "ЦПМСД № 4 м. Вінниці"</t>
  </si>
  <si>
    <t>LED світильник - 11шт.; LED лампа - 30шт.</t>
  </si>
  <si>
    <t xml:space="preserve">11 люмінісцентних світильників (504 Вт) на 11 шт. LED світильників (396 Вт); 30шт. люмінісцентних ламп (540 Вт) на 30шт LED ламп (270 Вт). На Замостянській,18 -7 світильн, на Зулінського,37 - 4 світильн. 30шт LED лампи- по різним АЗПСМ </t>
  </si>
  <si>
    <t xml:space="preserve"> Хмельницьке шосе,98 КНП "ВМКПБ №1" </t>
  </si>
  <si>
    <t>КНП "ВМКПБ №1"</t>
  </si>
  <si>
    <t>74шт. 36Вт на 74шт.12Вт</t>
  </si>
  <si>
    <t>вул.Київська,68          КНП "ВМКЛ ШМД"</t>
  </si>
  <si>
    <t xml:space="preserve"> КНП "ВМКЛ ШМД"</t>
  </si>
  <si>
    <t xml:space="preserve">вул. Маяковського,138 КНП "ВМКЛ "ЦМтаД" </t>
  </si>
  <si>
    <t>50 світильників (які- люмінісцентні?) потужністю 72Вт на LED 40Вт (панелі?)</t>
  </si>
  <si>
    <t>01.09.2019-31.12.2019
12.10.2020-04.11.2020</t>
  </si>
  <si>
    <t>Розроблені рамкові умови по детальному плану території, обмеженої вулицею Академіка Янгеля, площею Привокзальною, залізничними коліями та межею промислових територій в створі вул. Пікуса. 
Розроблено передпроектні рішення для реконструкції вул. Батозька</t>
  </si>
  <si>
    <t>05.2018-09.2019
10.03.2020-14.08.2020</t>
  </si>
  <si>
    <t>Показники надані для проекту реконструкції вхідної групи в центральний парк (Арка). 
Підготовлено передпроектні рішення щодо реконструкції будівель Літнього театру і концертного залу "Райдуга"</t>
  </si>
  <si>
    <t>01.08.2019-31.12.2020
12.05.2020-05.12.2020</t>
  </si>
  <si>
    <t>Спільно з департаментом маркетингу міста і туризму проведено дослідницьку урбан-прогулянку по лівому березі р. Південний Буг, обговорено перспективи проекту. 
Виконані передпроектні дослідження для розробки концепції розвитку прибережних території «Алея 12,7 км». Підготовлено та презенотовано план заходів по реалізації проекту "Алея 12,7" до 2030 року.</t>
  </si>
  <si>
    <t>Капітальний ремонт підлоги глядацької зали з утепленням 5 см еструдованим пінополістиролом. Перенесено на 2021 рік</t>
  </si>
  <si>
    <t>Проводяться роботи. Перенесено на 2021 рік.</t>
  </si>
  <si>
    <t>80шт LD-18(18Вт) на LED T8 (9Вт) та 30шт. LD-18(18Вт) на LED панелі (Вт)</t>
  </si>
  <si>
    <t xml:space="preserve">Лампа розжарювання 4шт - 75Вт. та лампа денного світла 2шт - 36Вт на Led панель 4шт - 36Вт;(бухгалтерія)
лампа люмінісцентна 2шт - 36 Вт на Led панель 4шт - 36Вт (відділення патології)
лампа денного світла 2шт - 36Вт на Led панель 2шт - 36Вт (маніпуляційний кабінет); </t>
  </si>
  <si>
    <t>110шт. 36Вт на 110шт.12Вт;  40шт.60Вт на 40шт.12Вт</t>
  </si>
  <si>
    <t>74 од.</t>
  </si>
  <si>
    <t>150 од.</t>
  </si>
  <si>
    <t>50 од.</t>
  </si>
  <si>
    <t>20 од.</t>
  </si>
  <si>
    <t>Власні кошти, бюджет Вінницької громади</t>
  </si>
  <si>
    <t>18,181 
Власні кошти 3,495
Бюджет Вінницької громади  14,686</t>
  </si>
  <si>
    <t>Державний бюджет, власні кошти</t>
  </si>
  <si>
    <t>Державний бюджет 2,2
Власні кошти 2,2</t>
  </si>
  <si>
    <t xml:space="preserve">вул. Маяковського,138 КНП "ВМКЛ "ЦМтаД"                                        </t>
  </si>
  <si>
    <t>2.5</t>
  </si>
  <si>
    <t xml:space="preserve">Заміна склопакету  в лабораторії </t>
  </si>
  <si>
    <t>Маяковського,138, КНП "ВМКЛ №3"</t>
  </si>
  <si>
    <t>3 шт.сходові клітини, 1шт. Підвал, 1шт ЦСО  (2,52х5=12,6 кв.м)</t>
  </si>
  <si>
    <t>вул.Воїнів-Інтернаціоналістів,10 КНП "ЦПМСД № м. Вінниці"</t>
  </si>
  <si>
    <t>Амбулаторія загальної практики сімейної медицини (АЗПСМ) № 1 та № 2 по вул. В.Інтернаціоналістів,10</t>
  </si>
  <si>
    <t>Власні кошти 38,582
Бюджет Вінницької громади 111,666</t>
  </si>
  <si>
    <t>10 шт(29,7м.кв.) 
20шт(61,83м.кв.)</t>
  </si>
  <si>
    <t>КНП "ЦПМСД№1 м.Вінниці"  вул. Москаленка,42</t>
  </si>
  <si>
    <t>АЗПСМ вул. Москаленка,42</t>
  </si>
  <si>
    <t>вул.Воїнів-інтернаціоналістів,10,  КНП "ЦПМСД №3 м. Вінниці"</t>
  </si>
  <si>
    <t>Амбулаторія загальної практики сімейної медицини № 1 та № 3 по вул.В.Інтернаціоналістів,10</t>
  </si>
  <si>
    <t>вул. Замостянська, 18 КНП "ЦПМСД № 4 м. Вінниці"</t>
  </si>
  <si>
    <t>Виконані роботи в АЗПСМ по вул. Замостянська, 18 (2,18кв.м) та С.Зулінського,37 (1,98 кв.м)</t>
  </si>
  <si>
    <t xml:space="preserve">1 од. (0,6кв.м)                                          </t>
  </si>
  <si>
    <t>30 од. (91,53кв.м)</t>
  </si>
  <si>
    <t>5 од. (12,6кв.м)</t>
  </si>
  <si>
    <t>17 од. (42,5кв.м)</t>
  </si>
  <si>
    <t>2 од. (4,32кв.м)</t>
  </si>
  <si>
    <t>1 од.  (3,2кв.м)</t>
  </si>
  <si>
    <t>2 од. (4,16кв.м)</t>
  </si>
  <si>
    <t>вул.Маяковського, 138 КНП "ВМКЛ №3"</t>
  </si>
  <si>
    <t>1 од.</t>
  </si>
  <si>
    <t>заміна лічильника виконана в будівлі пральні.</t>
  </si>
  <si>
    <t>У жовтні 2019 року за результатами проведених відкритих  торгів за предметом закупівлі: «Реконструкція частини приміщень першого поверху адміністративної будівлі за адресою: м. Вінниця, вул. 600-річчя, 21» -  укладено договір з переможцем - ТОВ «АЛЬФА-БУД-АБЗ» (договір генпідряду №24/10- 1). У листопаді 2019 році розпочато роботи по реконструкції частини приміщень 1-го поверху будівель  інноваційно-технологічного парку.
У І кварталі 2020 року: здійснено коригування проектно-кошторисної документації по об’єкту «Реконструкція частини приміщень першого поверху адміністративної будівлі за адресою: м. Вінниця, вул. 600-річчя, 21» та продовжено реконструкцію
В серпні 2020 року завершено реконструкцію частини приміщень першого поверху адміністративної будівлі за адресою: м. Вінниця, вул. 600-річчя, 21. Стан виконання – 100%.</t>
  </si>
  <si>
    <t>Наразі Департамент економіки і інвестицій здійснює пошук партнерів для реалізації наступних заходів:
- проведення кластерного аналізу економіки Вінницької міської ОТГ;
- проведення оцінки конкурентоспроможності м.Вінниці порівняно з іншими подібними за чисельністю населення та структурою економіки містами України, Центральної та Східної Європи;
- налагодження роботи та розбудова Центру розвитку підприємництва як ключового елементу підтримки МСП (як зміцнення матеріальної основи, так і наповнення діяльності подіями, розробка інформаційних, навчальних та інших матеріалів).</t>
  </si>
  <si>
    <t>Джерела фінансування (1-Держбюджет; 2 - Обласний бюджет; 3-Бюджет Вінницької громади; 4-Кредити, гранти, позики, тощо;  5-Власні кошти)</t>
  </si>
  <si>
    <t>2019-2021 роки</t>
  </si>
  <si>
    <t>1-4 квартал 2019 року:
Бюджетні кошти - 13625,677 тис.грн
Кредитні кошти - 1301,189 тис. євро
Грантові кошти - 40,000 тис. євро
1 квартал 2020:
Бюджетні кошти - 1 695,480 тис.грн
2 квартал 2020:
Бюджетні кошти - 7 172,927 тис.грн
3 квартал 2020:
Бюджетні кошти - 972,451 тис.грн
Власні кошти - 2 141, 395 тис.грн
4 квартал 2020:
Бюджетні кошти - 11 629,943 тис.грн
Власні кошти - 4 309,912 тис.грн</t>
  </si>
  <si>
    <t xml:space="preserve">1. Бортовим обладнанням облаштовано 314 одиниць транспортного парку КП «Вінницька транспортна компанія» та 96 транспортних засобів приватних перевізників.
2. Систему запущено у трамваях, тролейбусах та автобусах режимі оплати Муніципальними картками вінничанина, неперсоніфікованими картками, безконтактними банківськими картками та аналогами NFC (Google Pay, Apple Pay) на мобільних пристроях. Функціональність системи дозволяє оплатити одним носієм додатково за чотирьох пасажирів та перевезення багажу.
3. В межах проїзду у транспортних засобах КП «Вінницька транспортна компанія» забезпечена можливість здійснення пересадки протягом перших 30 хв. без додаткової оплати в наступному транспорті. Вартість проїзду розраховується за першим видом транспорту.
4. В центрі обслуговування КП «Вінницякартсервіс» здійснюється замовлення та видача карток для пільгових категорій населення на безоплатній основі. Під час карантинних обмежень протягом квітня та травня розповсюдження пільгових карток здійснювалось шляхом адресної доставки. На сайті підприємства et.vn.ua приймаються заявки на виготовлення загальних, студентських та учнівських муніципальних карток. Разом видано 75 020 пільгових, 2 799 учнівських, 1 267 студентських та 6 423 загальних муніципальних карток.
5. В межах карантинних заходів створено 3508 карток з проїзними на 130 поїздок на місяць для працівників медичних закладів.
6. Відповідно до реформи децентралізації та приєднання до Вінницької ОТГ інших територіальних громад створені віддалені робочі місця для замовлення пільгових карток у Вінницьких Хуторах, Стадниці, Великих Крушлинцях, Малих Крушлинцях, Гавришівці, Писарівці та  Щітках.
7. В торговій мережі поблизу зупинок можливо придбати неперсоніфіковані картки та обирати для них різні види щомісячних проїзних, таких як: для громадян (130 поїздок – 340 грн.; безлім – 500 грн.), учнів (130 поїздок – 110 грн.) та студентів (130 поїздок – 170 грн.). На сайті https://et.vn.ua/buy-offline відображено перелік пунктів продажу та поповнення карток з візуалізацією на карті ГІС. 
8. Для можливості збереження статистичних даних, контролю поїздок та поповнення карток через мобільні телефони розроблено мобільний додаток «Е-квиток Вінниці», доступний для завантаження через системи Google та Pay App Store. Мобільний додаток дозволяє також додати власні банківські картки для відображання інформації про транспортні засоби, час і дату поїздки, яка оплачена банківськими технологіями. 
9. Відповідно до рішення міської комісії з питань техногенно-екологічної безпеки та надзвичайних ситуацій (Протокол № 23) з 11 травня однією з умов функціонування міського транспорту (трамвай, тролейбус, автобус) є безготівковий розрахунок за проїзд. В середньому щомісяця в системі реєструється близько  3 500 000 пасажирів, з яких:  здійснюють оплату картками МКВ 1 400 000 пасажирів,  банківськими картами 660 000 пасажирів, здійснюють пересадки 120 000 пасажирів, користуються проїзними 120 000 пасажирів, перевозиться 1 200 000 пільгових категорій населення.  
10. Прийняті рішення виконавчого комітету від 28.05.2020 №1047 та від 25.06.2020 №1240 «Про затвердження схеми розміщення інформаційних табло на зупинках громадського транспорту на території ВМОТГ». Табло встановлено на 7 зупинках:  «Площа перемоги», «ВДПУ ім. М. Коцюбинського» (в обох напрямках), «Академіка Янгеля», «Міський палац мистецтв "Зоря"», «Петра Запорожця» та «Театральна».
</t>
  </si>
  <si>
    <t xml:space="preserve">Виконані роботи по проекту "Нове будівництво лінійно-кабельних споруд з встановленням технічних засобів по вул. Пирогова, від вул. Гніванське шосе до вул. Келецька, в м. Вінниця". Будівельні роботи завершені,  пуско-налагоджувальні роботи завершені. АСКДР по вул. Пирогова працює повнофункціонально. </t>
  </si>
  <si>
    <t>124 шт.</t>
  </si>
  <si>
    <t>І-ІV   квартали 2020 р</t>
  </si>
  <si>
    <t>проведено заміну вийшовших з ладу 60 ламп по 80 Вт на нові LED панелі по 36 Вт; під час проведення ремонтно-реставраційних робіт пам'ятки архітектури місцевого значення "Готель Франсуа" по вул. Соборній,50 в м. Вінниці було встановлено 47 LED панелей по 36 Вт; проведено заміну 17 світильників на лампочках розжарювання потужністю 100 Вт на економні світлодіодні світильники потужністю 18 Вт.</t>
  </si>
  <si>
    <t>Приміщення адміністративної будівлі за адресою Соборна,50</t>
  </si>
  <si>
    <t>Територіальний центр соціального обслуговування (надання соціальних послуг) міста Вінниці</t>
  </si>
  <si>
    <t>IV квартал 2020 р</t>
  </si>
  <si>
    <t>Під час проведення "Ремонтно-реставраційних робіт пам'ятки архітектури місцевого значення "Готель Франсуа" по вул. Соборній,50 в м. Вінниці " було встановловлено систему пожежної сигналізації</t>
  </si>
  <si>
    <t>Поточний ремонт інженерних мереж</t>
  </si>
  <si>
    <t>КЗ "ДНЗ №29 ВМР"м. Вінниця, вул. Некрасова, буд. 7.</t>
  </si>
  <si>
    <t>КУ "Міський методичний кабінет" м. Вінниця, вул.Мури, буд. 4.</t>
  </si>
  <si>
    <t>КЗ "ДНЗ №75 ВМР" м. Вінниця, вул. 600-річчя, буд. 62</t>
  </si>
  <si>
    <t>КЗ "ДНЗ №34 ВМР" м. Вінниця,вул.Стрілецька, буд.99</t>
  </si>
  <si>
    <t>У 2019 році виконано роботи на суму 329,318 тис.грн. У 2020 році завершено роботи на суму 328,164 тис.грн.</t>
  </si>
  <si>
    <t>КЗ "ЗДО №11 ВМР" вул.В.Порика , буд.5,А</t>
  </si>
  <si>
    <t>Поточний ремонт системи опалення</t>
  </si>
  <si>
    <t>КЗ "ДНЗ №27 ВМР" м. Вінниця, вул. Острозького, буд. 33.</t>
  </si>
  <si>
    <t>КЗ "ДНЗ №30 ВМР" м. Вінниця, вул.  600-річчя, буд. 8.</t>
  </si>
  <si>
    <t>Поточний ремонт системи водопостачання</t>
  </si>
  <si>
    <t>КЗ "ДНЗ №37 ВМР" , м. Вінниця, вул.Некрасова, буд. 41.</t>
  </si>
  <si>
    <t>КЗ "ДНЗ №42 ВМР" м. Вінниця,  вул. Олега Антонова, буд. 9.</t>
  </si>
  <si>
    <t>КЗ "ДНЗ №47 ВМР" вул. Чорновола, буд. 12.</t>
  </si>
  <si>
    <t xml:space="preserve">КЗ "Загальноосвітня школа І ступенів №5 ВМР"  </t>
  </si>
  <si>
    <t xml:space="preserve">КЗ "Навчально-виховний комплекс: Загальноосвітня школа І-ІІІ ступенів -гімназія №6 ВМР" </t>
  </si>
  <si>
    <t>КЗ "Загальноосвітня школа -І-ІІІ ступенів №8 ВМР"</t>
  </si>
  <si>
    <t>КЗ "Загальноосвітня школа -І-ІІІ ступенів №14  ВМР"</t>
  </si>
  <si>
    <t>КЗ "Загальноосвітня школа -І-ІІІ ступенів №15 ВМР"</t>
  </si>
  <si>
    <t xml:space="preserve">КЗ "ФМГ №17 ВМР" м. Вінниця, вул. Олександра Соловйова, буд. 2.  </t>
  </si>
  <si>
    <t>1 шт., 1,08м2</t>
  </si>
  <si>
    <t>КЗ "Загальноосвітня школа -І-ІІІ ступенів №19 ВМР"</t>
  </si>
  <si>
    <t>КЗ "ЗШ І-ІІІ ст. №21 ВМР"м. Вінниця, вул. 600-річчя,16</t>
  </si>
  <si>
    <t>1 шт., 2,6м2</t>
  </si>
  <si>
    <t>Поточний ремонт системи  водопостачання</t>
  </si>
  <si>
    <t>КЗ "Спеціалізована загальноосвітня школа І ступеня з поглибленим вивченням іноземних мов № 25 ВМР"</t>
  </si>
  <si>
    <t>Поточний ремонт металопластикових конструкцій</t>
  </si>
  <si>
    <t>КЗ "Загальноосвітня школа ІІ-ІІІ ступенів №31 ВМР"</t>
  </si>
  <si>
    <t>КЗ "Деснянський НВК: ДНЗ-ЗОШ І ст."</t>
  </si>
  <si>
    <t>6шт. 25,08м.</t>
  </si>
  <si>
    <t>Благодійна допомога</t>
  </si>
  <si>
    <t>Інформації щодо виконаних заходів відповідно до перспективної програми дій на 2019 – 2022 роки за напрямом «Європейська Енергетична Відзнака» у 2020 році.</t>
  </si>
  <si>
    <t>Проведено виробництво 2 одиниць тролейбусів "VinLine" за автономним ходом  за рахунок кошті бюджету Вінницької громади.</t>
  </si>
  <si>
    <t xml:space="preserve">За І півріччя 2020 року прокладено 4,3 км оптоволоконної мережі. Проводились заходи реконструкції АСКДР: забезпечено зв’язок контролерів світлофорних об’єктів з сервером керування дорожнім рухом по вул. Келецька (перехрестя Барське шосе-Келецька); </t>
  </si>
  <si>
    <t>В Україні з 01.07.2019 відповідно до вимог п. 2 Розділу XVII «Прикінцеві та перехідні положення» Закону України «Про ринок електричної енергії»  запроваджено новий ринок електричної енергії. На території Вінницької області єдиним оператором розподілу електричної енергії є АТ "Вінницяобленерго".Майже половина споживання електричної енергії області припадає на м.Вінницю. На території структурної одиниці понад 158755 споживачів електроенергії, з них 4134
юридичних.Наразі у комунального підприємства "Вінницяміськтеплоенерго" є ліцензія на виробництво та постачання електричної енергії.Можливість створення муніципальної компанії із генерації та постачання електроенергії буде розглянута у майбутньому</t>
  </si>
  <si>
    <t>У 2020 році для муніципальноговелосипедного прокату  "Nextbike"  для розширення мережі додатково було закуплено 10 станцій прокату. У 2020 році муніципальний велосипедний прокат "Nextbike" складається з 25 станцій на 180 велоспедів. Також у 2020 році збільшилась протяжність велосипедних шляхів різного типу до 79 км. Роботи з влаштування велосипедних мереж відбувались у складі капітальних робіт з реконструкцій вулиць.</t>
  </si>
  <si>
    <t>2021 - 2022</t>
  </si>
  <si>
    <t>987 м</t>
  </si>
  <si>
    <t>Виготовлено проектно-кошторисну документацію</t>
  </si>
  <si>
    <t>EEA 2.10</t>
  </si>
  <si>
    <t>Модернізація та диспетчеризація ліфтів в багатоквартирних житлових будинках</t>
  </si>
  <si>
    <t>Департамент жтлового господарства</t>
  </si>
  <si>
    <t>Департамент житлового господарства (С.Ткачук)</t>
  </si>
  <si>
    <t>1 квартал 2021 р</t>
  </si>
  <si>
    <t>міський бюджет - 64,000</t>
  </si>
  <si>
    <t>SEAP 02.09</t>
  </si>
  <si>
    <t xml:space="preserve">Модернізація внутрішньобудинкових систем ЦО та ГВП житлових будинків </t>
  </si>
  <si>
    <t>Теплова ізоляція внутрішньобудинкових трубопроводів житлових будинків</t>
  </si>
  <si>
    <t>1259,40 п.м.</t>
  </si>
  <si>
    <t xml:space="preserve">міський бюджет - 1018,75909 </t>
  </si>
  <si>
    <t>13405,00 п.м.</t>
  </si>
  <si>
    <t>міський бюджет - 1552,98454; кошти співвласників - 44,179</t>
  </si>
  <si>
    <t>20,37 кв.м.</t>
  </si>
  <si>
    <t xml:space="preserve">міський бюджет - 131,392; </t>
  </si>
  <si>
    <t>SEAP 04.07</t>
  </si>
  <si>
    <t xml:space="preserve">Встановлення світильників з акустичними вимикачами </t>
  </si>
  <si>
    <t>41 шт.</t>
  </si>
  <si>
    <t>міський бюджет - 4,305; кошти співвласників - 1,845</t>
  </si>
  <si>
    <t>ОСББ "ТИЧИНИ 21"</t>
  </si>
  <si>
    <t>105 030,00 грн</t>
  </si>
  <si>
    <t>проведено к+N2:N11апітальний ремонт ліфтів із улаштуванням безпровідної диспетчеризацієї (зазначена вартість лише диспетчеризації) в 4 будинках</t>
  </si>
  <si>
    <t>проведено капітальний ремонт внутрішньобудинкових трубопроводів ЦО та ГВП з їх теплоізоляцією в 3 будинках</t>
  </si>
  <si>
    <t>в 3 будинках</t>
  </si>
  <si>
    <t>в 2 будинках</t>
  </si>
  <si>
    <t>в 1 будинку</t>
  </si>
  <si>
    <t>95 од.</t>
  </si>
  <si>
    <t>КЗ "Центр концертних та фестивалбних прогрма"</t>
  </si>
  <si>
    <t>вул. Брацлавська, б. 85</t>
  </si>
  <si>
    <t>18 од.</t>
  </si>
  <si>
    <t>Заклад "Вінницька дитяча школа мистецтв"</t>
  </si>
  <si>
    <t>вул. Магістратська, 66</t>
  </si>
  <si>
    <t>КЗ"Вінницький міський клоуб"</t>
  </si>
  <si>
    <t>Капітальний ремонт підлоги глядацької зали з утепленням 5 см еструдованим пінополістиролом.</t>
  </si>
  <si>
    <t>вул.І.Бевза,15</t>
  </si>
  <si>
    <t>Перенесено на 2 квартал 2021 року</t>
  </si>
  <si>
    <t>вул.,Стрілецька,16</t>
  </si>
  <si>
    <t>W10 45 шт.</t>
  </si>
  <si>
    <t>Заклад "Вінницька дитяча музична школа №2"</t>
  </si>
  <si>
    <t>вул. Пирогова, 348</t>
  </si>
  <si>
    <t>вул. Черняховського, 74</t>
  </si>
  <si>
    <t>Виготовлення проектно-кошторисної документації на модернізацію системи опалення будівлі клубу по вул. Черняховського,74.</t>
  </si>
  <si>
    <t xml:space="preserve">вул.Стрілецька, 44                              </t>
  </si>
  <si>
    <t>30 од.</t>
  </si>
  <si>
    <t>ЗК "Міський Палац мистецтв"</t>
  </si>
  <si>
    <t>с. Гавришівка, вул. Гагаріна, буд. 27</t>
  </si>
  <si>
    <t>Оформлення документації щодо роботи системи газопостачання</t>
  </si>
  <si>
    <t>с. Щітки, вул. Миру, буд. 35</t>
  </si>
  <si>
    <t xml:space="preserve">Виготовлення проектно-кошторисної документації для проведення ремонтно-реставраційних робіт пам’ятки архітектури місцевого значення "Палац" за адресою вул. Петлюри, 15 </t>
  </si>
  <si>
    <t>вул. Петлюри, 15</t>
  </si>
  <si>
    <t>КП "Центр історії Вінниці"</t>
  </si>
  <si>
    <t xml:space="preserve">3 квартал 2021 </t>
  </si>
  <si>
    <t xml:space="preserve">Виготовлення проектно-кошторисної документації для проведення ремонтно-реставраційних робіт приміщення "Музею Мужніх" за адресою вул. Пирогова, 148 </t>
  </si>
  <si>
    <t>вул. Пирогова, 148</t>
  </si>
  <si>
    <t>1 квартал 2021р.</t>
  </si>
  <si>
    <t>3 квартал 2021р.</t>
  </si>
  <si>
    <t xml:space="preserve">Капітальний ремонт інженерних мереж </t>
  </si>
  <si>
    <t>Придбання теплолічильника</t>
  </si>
  <si>
    <t>Придбання теплолічильника з модемом</t>
  </si>
  <si>
    <t>КЗ "ЗШ І - ІІІ ст.№18 ВМР", м. Вінниця, вул.Келецька,97</t>
  </si>
  <si>
    <t>Протягом І кварталу 2021 року видатки на заміну ламп на LED в будівлях соціального захисту не проводилися</t>
  </si>
  <si>
    <t>В бюджеті на 2021 рік такі видатки для департаменту соціальної політики міської ради не передбачалися. В адміністративній будівлі, яка знаходиться на балансі Територіального центру,  за адресою Соборна, 50 датчик руху встановлено на центральних сходових клітинах ще до запровадження програми "Європейська Енергетична відзнака" у 2017 році.</t>
  </si>
  <si>
    <t>Всього по обєкту виконано: 987 м з них: В 2019 році виконано реконструкцію 716 м., В 2020 році виконано реконструкцію 219 м., В 2021 році виконано реконструкцію 52 м.</t>
  </si>
  <si>
    <t xml:space="preserve">Всього по обєкту виконано: 3151 м з них: В 2019 році виконано реконструкцію 1622 м., В 2020 році виконано реконструкцію  1529 м </t>
  </si>
  <si>
    <t>27 березня 2021 р.</t>
  </si>
  <si>
    <t>28.01.2021 р.</t>
  </si>
  <si>
    <t xml:space="preserve">Проведено дві безкоштовні історичні, велосипедні та пішохідні, еко-екскурсії “Година твого міста”. Двадцять місцевих кав’ярень роздавали подарунки від організаторів за придбання теплих напоїв у багаторазові чашки чи термоси. Проведено акустичний онлайн концерт-розмову про особисту екоефективність та про те, як мистецтво поєднується із екологією, за участі гурту «Очеретяний Кіт &amp; ДІЛИ». Більше 100 учасників отримали еко-подарунки </t>
  </si>
  <si>
    <t>Віннцька МТГ</t>
  </si>
  <si>
    <t>Бюджет ВМТГ;</t>
  </si>
  <si>
    <t>1 квартала 2021 р</t>
  </si>
  <si>
    <t>Хмельницьке шосе,96</t>
  </si>
  <si>
    <t>КНП"ВМКЛ№1"</t>
  </si>
  <si>
    <t>1 квартал</t>
  </si>
  <si>
    <t>Заміна ламп розжарювання на LED світильники</t>
  </si>
  <si>
    <t>вул. Замостянська,18; С.Зулінського, 37; Станіславського, 36.</t>
  </si>
  <si>
    <t xml:space="preserve">І квартал             </t>
  </si>
  <si>
    <t>Заміна  ламп 60 та 100 ВТ на  лампи LED 8 та 10 ВТ</t>
  </si>
  <si>
    <t>Заміна світильниківна на ЛЕД світильники в будівлях охорони здоров'я</t>
  </si>
  <si>
    <t>вул. Замостянська,18; С.Зулінського, 37.</t>
  </si>
  <si>
    <t xml:space="preserve">І квартал               </t>
  </si>
  <si>
    <t>Заміна  люм. Світильників 72 Вт на світильники LED 36 ВТ</t>
  </si>
  <si>
    <t>КНП "ВМКЛ№1"</t>
  </si>
  <si>
    <t>Щитове обладнання</t>
  </si>
  <si>
    <t>вул. Замостянська 18, лабораторія</t>
  </si>
  <si>
    <t>заміна електропроводки</t>
  </si>
  <si>
    <t>КНП "ВМК ПБ №2"</t>
  </si>
  <si>
    <t>вул. Замостянська,18; Київська, 68; Станіславського, 36.</t>
  </si>
  <si>
    <t>Коцюбинського, 50</t>
  </si>
  <si>
    <t>16/32,28 кв.м</t>
  </si>
  <si>
    <t>вул. Замостянська 18 та 20а</t>
  </si>
  <si>
    <t>2/3,83 кв.м.</t>
  </si>
  <si>
    <t>І квартал 2021 р.</t>
  </si>
  <si>
    <t>КНП "ЦПМСД №4 Вінницької МТГ</t>
  </si>
  <si>
    <t>32 м (провід); 2 шт (розетка); 4 шт (вилка); 1 шт вимикач</t>
  </si>
  <si>
    <t xml:space="preserve">Реконструкція житлового будинку по вул. Соборній, 89 </t>
  </si>
  <si>
    <t xml:space="preserve">Реконструкція мережі каналізації по вул. Гонти від перехрестя з вул. Станіславського до вул. Енергетичної </t>
  </si>
  <si>
    <t xml:space="preserve">Реконструкція мережі водопроводу та каналізації до житлового будинку по просп. Космонавтів, 23 </t>
  </si>
  <si>
    <t xml:space="preserve">Реконструкція мережі водопроводу та каналізації до житлового будинку по вул. В. Порика, 3 </t>
  </si>
  <si>
    <t>Реконструкція мережі водопроводу по вул.Д.Нечая (від вул.Дубовецької до вул.Г.Успенського)</t>
  </si>
  <si>
    <t>Реконструкція мережі водопроводу та каналізації до житлових будинків по вул. Воїнів Інтернаціоналістів,8,10</t>
  </si>
  <si>
    <t>Реконструкція мережі водопроводу та каналізації до житлових будинків по вул. М.Ващука,3,5,5а,вул. В.Порика,45,47</t>
  </si>
  <si>
    <t>Будівництво мережі каналізації на території приватного сектору квартального комітету "Добробут" мікрорайону "Старе місто" Вінницької МТГ</t>
  </si>
  <si>
    <t xml:space="preserve">Нове будівництво мережі  зовнішньої зливової каналізації по вул. Юрія Смирнова, 134 - тупик Маяковського, 63 </t>
  </si>
  <si>
    <t>Житлові будинки Вінницької МТГ</t>
  </si>
  <si>
    <t>вул.Хлібна,1, вул.Магістрацька, 80</t>
  </si>
  <si>
    <t>с. Вінницькі Хутори, вул. Незалежності,33 б</t>
  </si>
  <si>
    <t>КЗ "ДНЗ №1 ВМР" Вінницької МТГ, вул. М.Амосова, буд. 48а.</t>
  </si>
  <si>
    <t>КЗ "ДНЗ №6 ВМР" Вінницької МТГ, вул. Волошкова, буд. 11.</t>
  </si>
  <si>
    <t>КЗ "ДНЗ №13 ВМР" Вінницької МТГ, вул. Магістратська, буд.58.</t>
  </si>
  <si>
    <t>КЗ "ДНЗ №30 ВМР" Вінницької МТГ, вул. 600-річчя, буд. 8.</t>
  </si>
  <si>
    <t>КЗ "ДНЗ №34 ВМР" Вінницької МТГ, вул. Стрілецька, буд. 99.</t>
  </si>
  <si>
    <t>КЗ "ДНЗ №46 ВМР" Вінницької МТГ, Проспект Юності, буд.15.</t>
  </si>
  <si>
    <t>КЗ "ДНЗ №74 ВМР" Вінницької МТГ, вул. Андрія Первозванного, буд.68.</t>
  </si>
  <si>
    <t>КЗ"ЗШ І-ІІІ ст.№15 ВМР" Вінницької МТГ, вул. Келецька, буд.62.</t>
  </si>
  <si>
    <t>КЗ "НВК:ЗШ І-ІІІ ст.-гімназія №23 ВМР", Вінницької МТГ, вул. Космонавтів,32</t>
  </si>
  <si>
    <t>КЗ "ДНЗ №25 ВМР" Вінницької МТГ, вул. Князів Коріатовичів, буд. 147.</t>
  </si>
  <si>
    <t>КЗ "ДНЗ №51 ВМР" Вінницької МТГ, вул. Академіка Янгеля, буд.32.</t>
  </si>
  <si>
    <t>КЗ "ДНЗ №67 ВМР" Вінницької МТГ, вул. Стельмаха , буд.45.</t>
  </si>
  <si>
    <t>КЗ "ДНЗ №71 ВМР" Вінницької МТГ, вул. 20 Березня , буд.32.</t>
  </si>
  <si>
    <t>КЗ "ДНЗ №61 ВМР" Вінницької МТГ, Проспект Юності , буд.30.</t>
  </si>
  <si>
    <t>КЗ "ДНЗ №20 ВМР" Вінницької МТГ, вул. О. Антонова, буд.13А.</t>
  </si>
  <si>
    <t>КЗ "ДНЗ №27 ВМР" Вінницької МТГ, вул. Острозького , буд.33.</t>
  </si>
  <si>
    <t>КЗ "ДНЗ №28 ВМР" Вінницької МТГ, вул. Тімірязєва , буд.24.</t>
  </si>
  <si>
    <t>КЗ"ЗШ І - ІІІ ст.№3 ім.М.Коцюбинського ВМР" Вінницької МТГ, вул.Миколи Оводова,2.</t>
  </si>
  <si>
    <t>КЗ "ЗШ І- ІІІ ступенів №8 ВМР", Вінницької МТГ, вул.В. Винниченка,28</t>
  </si>
  <si>
    <t>КЗ "ЗШ І-ІІІ ст.№22 ВМР" Вінницької МТГ, вул.Данила Нечая, буд.11.</t>
  </si>
  <si>
    <t>КЗ "ЗШ І-ІІІ ст.№34 ВМР", Вінницької МТГ, вул.Миколи Ващука, 12</t>
  </si>
  <si>
    <t>КЗ "ВТЛ", Вінницької МТГ, вул.Монастирська, буд.4.</t>
  </si>
  <si>
    <t>КНП "ЦПМСД №4 Вінницької МТГ"</t>
  </si>
  <si>
    <t>7 212,95469 - місцевий бюджет (в т.ч.в 2019р.- 4148,78571 в 2020р.- 3064,16898); 3 990,614 08 - кошти фонду ОНПС</t>
  </si>
  <si>
    <t>Бюджет ВМТГ</t>
  </si>
  <si>
    <t xml:space="preserve">Бюджет ВМТГ; </t>
  </si>
  <si>
    <t>Бюджет ВМТГ; Власні кошти;</t>
  </si>
  <si>
    <t>Бюджет ВМТГ; Власні кошти</t>
  </si>
  <si>
    <r>
      <rPr>
        <sz val="14"/>
        <color rgb="FFFF0000"/>
        <rFont val="Times New Roman"/>
        <family val="1"/>
        <charset val="204"/>
      </rPr>
      <t xml:space="preserve">міський бюджет - 163,05481; </t>
    </r>
    <r>
      <rPr>
        <sz val="14"/>
        <color theme="1"/>
        <rFont val="Times New Roman"/>
        <family val="1"/>
        <charset val="204"/>
      </rPr>
      <t>кошти співвласників-44,065</t>
    </r>
  </si>
  <si>
    <t xml:space="preserve">Бюджет ВМТГ </t>
  </si>
  <si>
    <t xml:space="preserve">В бюджеті на 2021 рік такі видатки для департаменту соціальної політики міської ради не передбачалися. Під час проведення у 2020 році "Ремонтно-реставраційних робіт пам'ятки архітектури місцевого значення "Готель Франсуа" по вул. Соборній,50 Вінницької МТГ " було встановловлено систему пожежної сигналізації, на що в минулому році Територіальним центром соціального обслуговування (надання соціальних послуг) Вінницької МТГ використано 65,455 тис. грн. </t>
  </si>
  <si>
    <t>Рішенням міської ради від 28.01.2021 року № 203 затверджено Схему теплопостачання Вінницької міської ТГ до 2030 року</t>
  </si>
  <si>
    <t>Вінницька МТГ</t>
  </si>
  <si>
    <t>газ-668520 куб.м ел.енерг. -4997,0 тис.квт.год.</t>
  </si>
  <si>
    <t>очищено - 104 230 м3.</t>
  </si>
  <si>
    <t>Концепція інтегрованого розвитку Вінницької МТГ 2030</t>
  </si>
  <si>
    <t>Департаментом на разі розглядається питання, щодо прийняття участі розробки та реалізації концепції озеленення міста «Концепція інтегрованого розвитку Вінницької МТГ 2030».</t>
  </si>
  <si>
    <t>Реконструкція вул. Замостянської (від вул. Стрілецької до проспекту Коцюбинського) Вінницької МТГ
Капітальний ремонт дороги та тротуару по вул. Черняховського             Вінницької МТГ
 Капітальний ремонт дороги та тротуару по вул. Л. Українки (від вул. Г. Арабея  до вул.Магістратська) Вінницької МТГ</t>
  </si>
  <si>
    <t>SEAP 03.01</t>
  </si>
  <si>
    <t>Реконструкція насосних станцій та заміна обладнання на більш енергоефективне</t>
  </si>
  <si>
    <t>КП "Вінницяоблводоканал"</t>
  </si>
  <si>
    <t>1 комплектна насосна установка</t>
  </si>
  <si>
    <t>КП "Вінницяоблводоканал" (Д. Кістіон)</t>
  </si>
  <si>
    <t>січень 2021р</t>
  </si>
  <si>
    <t>112,41 без ПДВ</t>
  </si>
  <si>
    <t>SEAP 03.03</t>
  </si>
  <si>
    <t>Заміна запірної арматури</t>
  </si>
  <si>
    <t>І квартал</t>
  </si>
  <si>
    <t>2019-2022 р. (І Черга)</t>
  </si>
  <si>
    <t xml:space="preserve">Впровадження Картки Вінничанина (єдиний квиток):
1. Встановлення бортового обладнання в громадському транспорті (валідаторів та консолей водія)
2. Відкриття центрів обслуговування користувачів КП «Вінницякартсервіс» для замовлення персоніфікованих карток
3. Створення сервісу замовлення персональних карт через сайт ET.VN.UA
4. Створення мобільної групи, яка здійснює оформлення анкет поза межами центрів обслуговування
5. Тестування системи
6. Впровадження системи в трамваях, тролейбусах, автобусах
7. Впровадження системи в транспорті приватних перевізників
8. Встановлення інформаційних табло на зупинках
9. Розробка мобільних додатків
</t>
  </si>
  <si>
    <t>Центральний офіс 
КП "Вінницякартсервіс" 
- 1 пункт обслуговування;
Відділення ЦНАП при Управляючих компаніях 
- 7 пунктів обслуговування;
Нові приєднані громади
- 4 пункти обслуговування;
Пільгові категорії населення - 98 тис.осіб;
Громадський транспорт загального користування - 580 одиниць; 
Обладнання (консолі водія, пристрої на кожні двері, зовнішня інфраструктура) - 3986 одиниць; 
Встановлення інформаційних табло - 50;</t>
  </si>
  <si>
    <t>Бюджет ВМТГ (3), 
кредитні кошти ЄБРР (4),
грантові кошти (4),
власні кошти (5)</t>
  </si>
  <si>
    <t xml:space="preserve">1-4 квартал 2019 року:
Бюджетні кошти - 13625,677 тис.грн
Кредитні кошти - 1301,189 тис. євро
Грантові кошти - 40,000 тис. євро
1 -4 квартал 2020:
Бюджетні кошти - 21 470,801 тис.грн
Власні кошти - 6 451, 307 тис.грн
1 квартал 2021
Бюджетні кошти - 4 103,673 тис.грн
Власні кошти - 3 014,177 тис.грн
</t>
  </si>
  <si>
    <t xml:space="preserve">1. Бортовим обладнанням облаштовано 314 одиниць транспортного парку КП «Вінницька транспортна компанія» та 156 транспортних засобах приватних перевізників.
2. Систему запущено у трамваях, тролейбусах та автобусах режимі оплати Муніципальними картками вінничанина, неперсоніфікованими картками, безконтактними банківськими картками та аналогами NFC (Google Pay, Apple Pay) на мобільних пристроях. Функціональність системи дозволяє оплатити одним носієм додатково за чотирьох пасажирів та перевезення багажу.
3. В межах проїзду у транспортних засобах КП «Вінницька транспортна компанія» забезпечена можливість здійснення пересадки протягом перших 30 хв. без додаткової оплати в наступному транспорті. Вартість проїзду розраховується за першим видом транспорту.
4. В центрі обслуговування КП «Вінницякартсервіс» здійснюється замовлення та видача карток для пільгових категорій населення на безоплатній основі. Під час карантинних обмежень протягом квітня та травня розповсюдження пільгових карток здійснювалось шляхом адресної доставки. На сайті підприємства et.vn.ua приймаються заявки на виготовлення загальних, студентських та учнівських муніципальних карток. Разом видано 77 822 пільгових, 3095 учнівських, 2 118 студентських та 8 423 загальних муніципальних карток.
5. В межах карантинних заходів створено 3508 карток з проїзними на 130 поїздок на місяць для працівників медичних закладів.
6. Відповідно до реформи децентралізації та приєднання до Вінницької ОТГ інших територіальних громад створені віддалені робочі місця для замовлення пільгових карток у Вінницьких Хуторах, Стадниці, Великих Крушлинцях, Малих Крушлинцях, Гавришівці, Писарівці та  Щітках.
7. В торговій мережі поблизу зупинок можливо придбати неперсоніфіковані картки та обирати для них різні види щомісячних проїзних, таких як: для громадян (130 поїздок – 340 грн.; безлім – 500 грн.), учнів (130 поїздок – 110 грн.) та студентів (130 поїздок – 170 грн.). На сайті https://et.vn.ua/buy-offline відображено перелік пунктів продажу та поповнення карток з візуалізацією на карті ГІС. 
8. Для можливості збереження статистичних даних, контролю поїздок та поповнення карток через мобільні телефони розроблено мобільний додаток «Е-квиток Вінниці», доступний для завантаження через системи Google та Pay App Store. Мобільний додаток дозволяє також додати власні банківські картки для відображання інформації про транспортні засоби, час і дату поїздки, яка оплачена банківськими технологіями. 
9. Відповідно до рішення міської комісії з питань техногенно-екологічної безпеки та надзвичайних ситуацій (Протокол № 23) з 11 травня однією з умов функціонування міського транспорту (трамвай, тролейбус, автобус) є безготівковий розрахунок за проїзд. В середньому щомісяця в системі реєструється близько  3 500 000 пасажирів, з яких:  здійснюють оплату картками МКВ 1 400 000 пасажирів,  банківськими картами 660 000 пасажирів, здійснюють пересадки 120 000 пасажирів, користуються проїзними 120 000 пасажирів, перевозиться 1 200 000 пільгових категорій населення.  
10. Прийняті рішення виконавчого комітету від 28.05.2020 №1047 та від 25.06.2020 №1240 «Про затвердження схеми розміщення інформаційних табло на зупинках громадського транспорту на території ВМОТГ». Табло встановлено на 17 зупинках муніципального транспорту.
11. Отримали відзнаки у конкурсах на загальнодержавному рівні:
- Міністерством Цифрової Трансформації України, конкурс "Дієва Громада", переможець номінації  "Інновації у сфері транспорту";
- Міжнародний форум «Smart City Awards 2020», переможець в номінації "Найкраще Smart безпечне місто" більше 100 000 населення та впровадження безготівкової системи оплати проїзду, у тому числі за допомогою банківських карток при користуванні всіма видами громадського транспорту.
</t>
  </si>
  <si>
    <t>Ділянка по вул. Хмельницьке шосе, від вул. Магістратська до перехрестя з вулицями Мирна та Мурманська в м. Вінниця</t>
  </si>
  <si>
    <t>2,1 км</t>
  </si>
  <si>
    <t xml:space="preserve">Департамент енергетики, транспорту та зв'язку,
Департамент інформаційних технологій,
КП "ВІЦ" </t>
  </si>
  <si>
    <t>І півріччя 2021 року</t>
  </si>
  <si>
    <t>Бюджет ВМТГ (3)</t>
  </si>
  <si>
    <t>Інформації щодо виконаних заходів відповідно до перспективної програми дій на 2019 – 2022 роки за напрямом «Європейська Енергетична Відзнака» за 1 квартал 2021 р.</t>
  </si>
  <si>
    <t>5 од.</t>
  </si>
  <si>
    <t>КП "Вінницька транспортна компанія" (О.Гальчак, В.Дудко)</t>
  </si>
  <si>
    <t>1 квартал 2021 р.</t>
  </si>
  <si>
    <t>50%  бюджет ВМТГ, 50%  кошти КП "ВТК"</t>
  </si>
  <si>
    <t xml:space="preserve"> На завершальній стадії проведення тендеру і заключення договорів на виготовлення 5 од. тролейбусів "VinLine".</t>
  </si>
  <si>
    <t>6 од.</t>
  </si>
  <si>
    <t>КП "СМЕД ОДР"</t>
  </si>
  <si>
    <t>Департамент енергетики, транспорту та зв'язку (С.Бузниковатий)
КП "СМЕД ОДР"</t>
  </si>
  <si>
    <t>Рішенням міської ради від 29.01.2021 року №172 затверджено Програму розвитку велосипедного руху у Вінницькій міській територіальній громаді на 2021-2023 роки</t>
  </si>
  <si>
    <t>29.01.2021 р.</t>
  </si>
  <si>
    <t>КП "СМЕД ОДР" замовлено проектно-кошторисну документацію на будівництво 6 світлофорних об'єктів: 
а/д М-12 - вул. Миру с. Щітки; 
а/д М-12 - вул. Покровська с. Писарівка; 
вул. С.Зулінського - буд. №43 (кінцева зупинка тролейбуса); 
вул. М.Шимка - вул. О.Антонова - вул. Ю.Клена; 
вул. Московська - вул. 8-го березня - вул. Я. Гальчевського; 
вул. Батозька - вул. Гонти.</t>
  </si>
  <si>
    <t xml:space="preserve">Виготовлена проектно-кошторисна документація по проекту "Нове будівництво лінійно-кабельних споруд з встановленням технічних засобів по вул. Хмельницьке шосе, на ділянці від вул. Магістратська до перехрестя з вулицями Мирна та Мурманська Вінницької МТГ (коригування). Отриманий позитивний експертний звіт для цього проекту. </t>
  </si>
  <si>
    <t>Інформації щодо виконаних заходів відповідно до перспективної програми дій на 2019 – 2022 роки за напрямом «Європейська Енергетична Відзнака» за 3 квартал 2019 р.</t>
  </si>
  <si>
    <t>Додаток</t>
  </si>
  <si>
    <t>Департмент міського господарства</t>
  </si>
  <si>
    <t>2017-2019</t>
  </si>
  <si>
    <t>2242 м²</t>
  </si>
  <si>
    <t xml:space="preserve">Виконано роботи із заміни 872 м² покрівлі, виконано утеплення 610 м² горища. Виконано роботи по 760м² утеплення фасаду будинку (Роботи тривають) </t>
  </si>
  <si>
    <t>247 м</t>
  </si>
  <si>
    <t>132 м</t>
  </si>
  <si>
    <t>Реконструкція мережі водопроводу по вул. Д.Нечая (від вул. Московської до пров. 2-ий Степовий) в м.Вінниці</t>
  </si>
  <si>
    <t>555 м</t>
  </si>
  <si>
    <t>676 м</t>
  </si>
  <si>
    <t>Реконструкція мережі водопроводу по вул.Городецького,7 в м.Вінниці</t>
  </si>
  <si>
    <t>65 м</t>
  </si>
  <si>
    <t>Реконструкція мережі водопроводу по вул. Черняховського в м.Вінниці</t>
  </si>
  <si>
    <t>1480 м</t>
  </si>
  <si>
    <t>Реконструкція мережі водопроводу та каналізації до житлових будинків №40, 42 по вул. М.Кішки в м.Вінниці</t>
  </si>
  <si>
    <t>108 м</t>
  </si>
  <si>
    <t>Реконструкція мережі водопроводу до житлового будинку №41 по вул. Гонти в м. Вінниці</t>
  </si>
  <si>
    <t>23 м</t>
  </si>
  <si>
    <t>Реконструкція мережі водопроводу до житлового будинку №43 по вул. Гонти в м. Вінниці</t>
  </si>
  <si>
    <t>Реконструкція мережі водопроводу до житлового будинку №77 по вул. Л.Ратушної в м. Вінниці</t>
  </si>
  <si>
    <t>60 м</t>
  </si>
  <si>
    <t>Реконструкція мережі водопроводу до житлового будинку №19 по вул. О.Довженка в м.Вінниці</t>
  </si>
  <si>
    <t>30 м</t>
  </si>
  <si>
    <t>Реконструкція мереж водопроводу та каналізації до житлового будинку по вул. Київській, 104 у м. Вінниця</t>
  </si>
  <si>
    <t>69 м</t>
  </si>
  <si>
    <t>Реконструкція мережі водопроводу до житлового будинку №158 по вул. Київській в м. Вінниці</t>
  </si>
  <si>
    <t>Реконструкція мережі водопроводу до житлових будинків №59, 61 по просп. Космонавтів в м. Вінниці</t>
  </si>
  <si>
    <t>112 м</t>
  </si>
  <si>
    <t>Реконструкція мережі водопроводу до житлових будинків №2,4 по вул.Гагаріна в смт.Десна Вінницької міської об'єднаної територіальної громади</t>
  </si>
  <si>
    <t>131 м</t>
  </si>
  <si>
    <t>Місцевий бюджет, співфінансування інвестора</t>
  </si>
  <si>
    <t>7 227,4207 - місцевий бюджет;                                                                                                  8 663,13310 - співфінансування інвестора</t>
  </si>
  <si>
    <t>Нове будівництво мережі каналізації від індустріального парку по Немирівському шосе, 213 до вул. Волошкової в м. Вінниці</t>
  </si>
  <si>
    <t>3054 м</t>
  </si>
  <si>
    <t>1733 м</t>
  </si>
  <si>
    <t>Нове будівництво мережі водопроводу по вул. І.Савченко, 3-46, вул. Ватутіна, 118-132 в м. Вінниці</t>
  </si>
  <si>
    <t>390 м</t>
  </si>
  <si>
    <t>664,79088 - місцевий бюджет;                                                                         285,649 - співфінансування мешканців</t>
  </si>
  <si>
    <t>407,07120 - місцевий бюджет;                                                                         129,98491 - співфінансування мешканців</t>
  </si>
  <si>
    <t xml:space="preserve">Реконструкція мережі зливової каналізації  по вул. Пирогова, 148 в м. Вінниці </t>
  </si>
  <si>
    <t>Нове будівництво мережі зливової каналізації по вул. Пластовій (від 3-го пров. Московського до будинку № 14 по вул. Пластовій) в м. Вінниці</t>
  </si>
  <si>
    <t>157 м</t>
  </si>
  <si>
    <t>Нове будівництво зливової кналізації від будинку № 37 по просп.Коцюбинського до вул. Замостянської в м. Вінниці</t>
  </si>
  <si>
    <t>Нове будівництво мережі  зливової каналізації по вул. Станіславського (від будинку №36 до будинку №25) в м. Вінниці</t>
  </si>
  <si>
    <t>183 м</t>
  </si>
  <si>
    <t>2019-2020 рр</t>
  </si>
  <si>
    <t>Планується розширення існуючого виробництва (м. Вінниця, вул. Немирівське шосе, 213) шляхом виготовлення холодильних шаф та бонет.</t>
  </si>
  <si>
    <t>19 травня 2019 року підписано Меморандум про реалізацію співпраці між Вінницькою міською радою, КП «Вінницький муніципальний центр інновацій» та Келецьким технологічним парком про реалізацію співпраці з метою створення першого в Україні муніципального інноваційно-технологічного парку "Кристал" (м. Вінниця). Рішенням міської ради від 04.10.2019 р. № 1940 затверджено Концепцію розвитку Інноваційно-технологічного парку "Кристал".</t>
  </si>
  <si>
    <t>Наразі Департамент економіки і інвестицій здійснює пошук партнера для реалізації заходів</t>
  </si>
  <si>
    <t>22.02.2019 р</t>
  </si>
  <si>
    <t>Програма охорони навколишнього природного середовища на території Вінницької міської об’єднаної територіальної громади на 2017-2020 роки затверджена рішенням Вінницької міської ради від 28.10.2016 року №435 (зі змінами). Останні зміни до Програми внесені рішенням Вінницької міської ради від 04.10.2019 року №1941</t>
  </si>
  <si>
    <t>4163,7 п.м</t>
  </si>
  <si>
    <t>3 квартал 2019 р</t>
  </si>
  <si>
    <t>Бюджет ВОТГ;  Кошти мешканців;</t>
  </si>
  <si>
    <t>міський бюджет - 3504,926 ; кошти мешканців - 556,748</t>
  </si>
  <si>
    <t>1886,6 кв.м</t>
  </si>
  <si>
    <t>міський бюджет - 8670,812; кошти мешканців-1797,127</t>
  </si>
  <si>
    <t>Виконувались роботи з утеплення фасаду</t>
  </si>
  <si>
    <t>25466,65 п.м</t>
  </si>
  <si>
    <t>міський бюджет - 4186,729; кошти мешканців - 86,870</t>
  </si>
  <si>
    <t>327,07 кв.м</t>
  </si>
  <si>
    <t>міський бюджет -1036,342; кошти мешканців - 231,896</t>
  </si>
  <si>
    <t>міський бюджет-148;кошти мешканців-68</t>
  </si>
  <si>
    <t>634 шт.</t>
  </si>
  <si>
    <t xml:space="preserve">газ-2605041 куб.м ел.енерг. </t>
  </si>
  <si>
    <t>Виготовлена проектно-кошторисна документація</t>
  </si>
  <si>
    <t>Відповідно компетенції департаменту проводиться ревіталізація паркових зон, які знаходяться на балансі департаменту комунального господарства та благоустрою в межах поточних видатків.</t>
  </si>
  <si>
    <t>м.Вінниця. Друковані, теле та радіо та інтернет видання. ЗМІ</t>
  </si>
  <si>
    <t xml:space="preserve">Департамент у справах ЗМІ та зв'язків з громадськістю </t>
  </si>
  <si>
    <t>Департамент у справах ЗМІ здійснює промоцію ощадливого енергоспоживання в ЗМІ</t>
  </si>
  <si>
    <t>ВМР</t>
  </si>
  <si>
    <t xml:space="preserve">Визначення необхідних напрямків підвищення кваліфікації працівників органів місцевого самоврядування (у тому числі й працівників комунальних підприємств) для удосконалення процедури </t>
  </si>
  <si>
    <t>25 працівників</t>
  </si>
  <si>
    <t xml:space="preserve">Для 25 працівників ВМР планується проведення екскурсїї на завод сонячних панелей "KNESS" </t>
  </si>
  <si>
    <t>Депаратмент енергетики транспорту та зв'язку</t>
  </si>
  <si>
    <t>місцевий бюджет</t>
  </si>
  <si>
    <t>приймаюча сторона</t>
  </si>
  <si>
    <t>м. Барі ( Італія)</t>
  </si>
  <si>
    <t>1працівник</t>
  </si>
  <si>
    <t>ДЕіІ</t>
  </si>
  <si>
    <t>15-19 вересня 2019 р</t>
  </si>
  <si>
    <t>участь у виставці-ярмарку та Державному семінарі «Партнерство та міжнародне співробітництво на рівні регіонів і громад з метою сталого, екологічно-сумісного використання територій</t>
  </si>
  <si>
    <t>м. Київ</t>
  </si>
  <si>
    <t>2 працівника</t>
  </si>
  <si>
    <t>24 вересня 2019</t>
  </si>
  <si>
    <t xml:space="preserve">участь у Міжрегіональному Форумі енергоефективних громад «Створення ОСББ-перший крок до енергоефективності» </t>
  </si>
  <si>
    <t xml:space="preserve">EEA 04.07 </t>
  </si>
  <si>
    <t xml:space="preserve">Впровадження Картки Вінничанина (єдиний квиток):
1. Встановлення бортового обладнання в громадському транспорті (валідаторів та консолей водія)
2. Відкриття центрів обслуговування користувачів КП «Вінницякартсервіс» для замовлення персоніфікованих карток
3. Створення сервісу замовлення персональних карт через сайт ET.VN.UA
4. Створення мобільної групи, яка здійснює оформлення анкет поза межами центрів обслуговування
5. Тестування системи
</t>
  </si>
  <si>
    <t xml:space="preserve">Центральний офіс 
КП "Вінницякартсервіс" 
- 1 пункт обслуговування;
Відділення ЦНАП при Управляючих компаніях - 7 пунктів обслуговування;
Пільгові категорії населення - 98 тис.осіб;
Громадський транспорт загального користування - 580 одиниць; 
Обладнання (консолі водія, пристрої на кожні двері, зовнішня інфраструктура) - 3986 одиниць; 
</t>
  </si>
  <si>
    <t>Бюджет ВМОТГ, 
кредитні кошти ЄБРР,
грантові кошти.</t>
  </si>
  <si>
    <t xml:space="preserve">1-3 квартал 2019 року:
Бюджетні кошти - 6 552 868 грн;
Грантові кошти - 40 тис.євро;
Кредитні кошти - плануються у 4 кварталі;
</t>
  </si>
  <si>
    <t>Встановлено обладнання у 314 одиницях транспорту (167 тролейбусів, 86 трамваїв та 161 автобус);
Прийнято понад 65 тисяч оцифрованих заяв з фотографіями для оформлення Картки Вінничанина від учнів, студентів та пільгових категорій населення;
Проведено тестування на п'ятому маршруті трамвая.</t>
  </si>
  <si>
    <t>По вул. Келецька (від ринку Урожай до вул. Ващука), по вул. Хмельницьке шосе (від Книжки до Барського шосе)</t>
  </si>
  <si>
    <t>4400 метрів мультисервісної мережі по вул.Келецька, 5600 метрів по вул. Хмельницьке шосе</t>
  </si>
  <si>
    <t>КП "ВІЦ"</t>
  </si>
  <si>
    <t>Департамент енергетики, транспорту та зв'язку, Департамент інформаційних технологій, КП "ВІЦ"</t>
  </si>
  <si>
    <t>Виконані роботи з підготовки до запуску АСКДР по вул. Келецька (від ринку Урожай до вул. Ващука), по вул. Хмельницьке шосе (від Книжки до Барського шосе). За результатами запуску АСКДР по Немирівському шосе та по  вул. Київська - середня швидкість проїзду по вулиці зменшилась з 32 хв. до 17 хв. в період пікових навантажень та до 12 хв. в вечірній час - що в свою чергу зменшує час простою транспортних засобів та кількості викиду шкідливих речовин.</t>
  </si>
  <si>
    <t>31,ЕЕА 4.08</t>
  </si>
  <si>
    <t>Розробка концепції сталої міської мобільності на основі новоствореної транспортної моделі міста (включно із трафік-менеджментом).
Регулярний моніторинг розподілу пасажиропотоку по типах транспорту
Запровадження системи, яка буде моніторити модалсплит (розподіл транспортних потоків, видів транспорту, та пасажирів)</t>
  </si>
  <si>
    <t xml:space="preserve">Департамент енергетики, транспорту та зв'язку 
КП "Інститут розвитку міст" Департамент інформаційних технологій </t>
  </si>
  <si>
    <t>48</t>
  </si>
  <si>
    <t>Створення нової моделі єдиного комплексного повнофункціонального Ситуаційного центру міста – автоматизація та розширення функцій і напрямків діяльності муніципального Ситуаційного центру</t>
  </si>
  <si>
    <t xml:space="preserve">Департамент інформаційних технологій                                                 КП "Муніципальна варта" ВМР </t>
  </si>
  <si>
    <t>35 шт.</t>
  </si>
  <si>
    <t>ІІІ-IV квартали 2019 р</t>
  </si>
  <si>
    <t>проведено заміну вийшовших з ладу 35 ламп по 80 Вт на нові LED панелі по 36 Вт</t>
  </si>
  <si>
    <t>в бюджеті на 2019 рік такі видатки для департаменту соціальної політики міської ради не передбачені.</t>
  </si>
  <si>
    <t>КЗ "Вінницька дитяча музична школа №2 "</t>
  </si>
  <si>
    <t>Розпочато відкриті торги по капітальному ремонту з утеплення фасаду закладу</t>
  </si>
  <si>
    <t>Підготовлено проектно-кошторисну документацію на капітальний ремонт «тепломережі закладу» та подано на експертизу</t>
  </si>
  <si>
    <t>Відбувається заміна світильників в окремих аудиторіях (ті що вийшли з ладу).</t>
  </si>
  <si>
    <t>МКП "Кінотеатр "Родина"</t>
  </si>
  <si>
    <t>Виготовлена проектна документація для установки сервера дистанційного обліку споживання газу</t>
  </si>
  <si>
    <t>КЗ "Вінницький міський клуб", Черняховського, 74</t>
  </si>
  <si>
    <t>розбирання покриттiв покрiвлi з хвилястих азбестоцементних листів (487 м²); 
- розбирання жолобів з листової сталi (52 п.м.);
- улаштування крокв та мауерлатів з брусів (20,6 м³) ;
- улаштування пароiзоляцiйного шару з плівки полiетиленової( 505 м²);
- улаштування лат  з прозорами iз дощок i брускiв пiд покрiвлю з листової сталi ( 505 м²);
- вогнезахист дерев'яних конструкцiй ферм,арок, балок, крокв, мауеpлатiв (20,6 м³).</t>
  </si>
  <si>
    <t xml:space="preserve">Капітальний ремонт даху закладу (вул. Черняховського, 74) </t>
  </si>
  <si>
    <t>Вогнетривка обробка дерев’яних поверхонь даху будівлі</t>
  </si>
  <si>
    <t>Виготовлено проектно-кошторисну документацію на вогнетривку обробку дерев’яних поверхонь даху будівлі</t>
  </si>
  <si>
    <t>КЗ "Міський палац мистецтв"</t>
  </si>
  <si>
    <t>660 кв.м</t>
  </si>
  <si>
    <t>Проводиться капітальний ремонт частини покрівлі</t>
  </si>
  <si>
    <t>47 м</t>
  </si>
  <si>
    <t>Виготовлено проектно-кошторисну документацію на реконструкції газової мережі закладу</t>
  </si>
  <si>
    <t>Реставраційні робти меморіальної будівлі музею.</t>
  </si>
  <si>
    <t xml:space="preserve"> Завершена експертиза кошторисної частини проектно-кошторисної документації на проведення реставраційних робіт меморіальної будівлі музею.</t>
  </si>
  <si>
    <t xml:space="preserve"> 30 шт.</t>
  </si>
  <si>
    <t>Встановлення світильників LED</t>
  </si>
  <si>
    <t>Завершено капітальний ремонт. Замінено електромережі, вхідні двері, продовжується ремонт підлоги з утеплювачем ОСБ (друга половина приміщення)</t>
  </si>
  <si>
    <t>Завершено виготовлення Державної експертної оцінки проектно-кошторисної документації</t>
  </si>
  <si>
    <t>"Вінницька централізована бібліотечна система", бібліотека філія №7</t>
  </si>
  <si>
    <t>Розроблена документація на проведення капітального ремонту</t>
  </si>
  <si>
    <t>20 м.</t>
  </si>
  <si>
    <t>На стадії завершення проведення реконструкції тепломережі закладу</t>
  </si>
  <si>
    <t>10 м.</t>
  </si>
  <si>
    <t>Проведена реконструкція (заміна) мережі постачання води</t>
  </si>
  <si>
    <t>Придбано електронний лічильник для обліку споживання газу</t>
  </si>
  <si>
    <t>Проведено вогнетривка обробка дерев’яних поверхонь даху будівлі</t>
  </si>
  <si>
    <t>Замінено частину систему опалення та розділено на дві частини, встановлено додатковий розширювальний бачок</t>
  </si>
  <si>
    <t>ЗК "Централізована бібліотечна система"</t>
  </si>
  <si>
    <t>Закуплено електроосвітлення для бібліотек-філій (для заміни за потребою)</t>
  </si>
  <si>
    <t>КНП "ЦПМСД №2 м. Вінниці", вул. Магістратська, 44</t>
  </si>
  <si>
    <t>52 шт.</t>
  </si>
  <si>
    <t>9 місяців 2019р.</t>
  </si>
  <si>
    <t>Заміна  ламп на лампи LED енергозберігаючі</t>
  </si>
  <si>
    <t>КНП "ЦПМСД №4 м.Вінниці", вул. Замостянська,18</t>
  </si>
  <si>
    <t>22шт</t>
  </si>
  <si>
    <t>Виконано роботи в 4-х будівлях</t>
  </si>
  <si>
    <t>КНП "ЦПМСД  №5 м.Вінниці", вул. Замостянська, 49</t>
  </si>
  <si>
    <t>КНП "ЦПМСД  №5 м.Вінниці"</t>
  </si>
  <si>
    <t>Виконано роботи в 1-му корпусі</t>
  </si>
  <si>
    <t>КНП "ВМКЛ "ЦМтаД" вул.Маяковського,138</t>
  </si>
  <si>
    <t>50 шт</t>
  </si>
  <si>
    <t xml:space="preserve">КНП "ВМКЛ "ЦМтаД" </t>
  </si>
  <si>
    <t>КНП "ВМК ПБ№1", вул. Хмельницьке шосе 98</t>
  </si>
  <si>
    <t>5 шт</t>
  </si>
  <si>
    <t>КНП "ВМК ПБ №1"</t>
  </si>
  <si>
    <t>КНП "ВМКЛ ШМД" вул.Київська,68</t>
  </si>
  <si>
    <t>131шт.</t>
  </si>
  <si>
    <t xml:space="preserve">КНП "ВМКЛ ШМД" </t>
  </si>
  <si>
    <t xml:space="preserve">КНП "ВМКЛ "ЦМтаД" вул.Маяковського,138 </t>
  </si>
  <si>
    <t>184 м</t>
  </si>
  <si>
    <t>6 місяців 2019р.</t>
  </si>
  <si>
    <t>Корпус №1, 3-й поверх, корпус №3 2-й поверх</t>
  </si>
  <si>
    <t>40 вікон -97,1 м.кв.</t>
  </si>
  <si>
    <t>1;   5</t>
  </si>
  <si>
    <t>Заміна вікон на 3-му поверсі  корпусу №1, на 2-му поверсі корпусу №3</t>
  </si>
  <si>
    <t>1шт</t>
  </si>
  <si>
    <t>1100,м2</t>
  </si>
  <si>
    <t>Тепловий пункт КНП "ЦПМСД № 4 м.Вінниці", вул. Замостянська,18</t>
  </si>
  <si>
    <t>Виконано роботи за адресою: вул. Замостянська, 18</t>
  </si>
  <si>
    <t>Модернізація електропроводки та електроустаткування (вимикачі, розетки, щитове обладнання, тощо.) в будівлях спорту</t>
  </si>
  <si>
    <t>м.Вінниця вул.Хлібна 1</t>
  </si>
  <si>
    <t>205м</t>
  </si>
  <si>
    <t>Заклад "Міська дитячо-юнацька спортивна школа №1"</t>
  </si>
  <si>
    <t>3 квартал 2019р</t>
  </si>
  <si>
    <t xml:space="preserve"> </t>
  </si>
  <si>
    <t>виконано 10 шт по18Вт на 10шт LED 10 Вт</t>
  </si>
  <si>
    <t>м.Вінниця вул.Стеценко 50</t>
  </si>
  <si>
    <t>12 шт</t>
  </si>
  <si>
    <t xml:space="preserve">виконано 12 шт по60 Вт   
на 12шт LED світильники 36 Вт;    </t>
  </si>
  <si>
    <t>Заміна ламп на LED в будівлях МК ДЮСШ "Вінниця"</t>
  </si>
  <si>
    <t xml:space="preserve">адмін будівля по вул. Замостянська,16,
 СК "Золота рукавичка" по вул. А.Янгеля, 33,
 СК "Богатир" по вул. Гладкова,3,
СК "Олімпієць" по вул. О.Антонова,34 </t>
  </si>
  <si>
    <t>32 шт</t>
  </si>
  <si>
    <t>МК ДЮСШ "Вінниця"</t>
  </si>
  <si>
    <t>4 квартал 2019 р</t>
  </si>
  <si>
    <t xml:space="preserve">20 шт по 18 Вт   
на 20шт LED 12 Вт;    </t>
  </si>
  <si>
    <t>Комунальний заклад «Фізико-математична гімназія №17 Вінницької міської ради»</t>
  </si>
  <si>
    <t>3 квартал</t>
  </si>
  <si>
    <t>Бюджет ВМ ОТГ</t>
  </si>
  <si>
    <t>Утеплено фасаду -2681 (кв.м);  Утеплено даху -1800 (кв.м); Утеплено перекриття- 1200 (кв.м);  Замінено вікон -234 од. та 253 кв.м;  Замінено дверей - 8 од. та 16,7 кв.м;</t>
  </si>
  <si>
    <t>4 квартал</t>
  </si>
  <si>
    <t>Утеплено фасаду -1014 (кв.м);  Утеплено даху -1917 (кв.м); Утеплено перекриття- 1332 (кв.м);  Замінено вікон - 130 од. та 508 кв.м; Замінено дверей - 7 од. та 22 кв.м;</t>
  </si>
  <si>
    <t>Утеплено фасаду -1200 (кв.м); Утеплено даху -800 (кв.м);   Замінено вікон - 144 од. та 358 кв.м; Замінено дверей - 18 од. та 31 кв.м;</t>
  </si>
  <si>
    <t>Роботи з термомодернізації закладів освіти розраховано на 2 роки. На данний час роботи в закладі не виконувались</t>
  </si>
  <si>
    <t>Утеплено фасаду -230 (кв.м); Утеплено даху -940 (кв.м); Утеплено перекриття- 353 (кв.м);  Замінено вікон - 70 (од) та 245кв.м;</t>
  </si>
  <si>
    <t>Утеплено фасаду -1700 (кв.м); Утеплено даху -1490 (кв.м); Утеплено перекриття- 1050 (кв.м);  Замінено вікон -267од. та 749 кв.м; Замінено дверей - 27 од. та 46 кв.м;</t>
  </si>
  <si>
    <t>Утеплено фасаду -1275 (кв.м); Утеплено даху -1802 (кв.м);   Замінено вікон - 134 од. та 522 кв.м; Замінено дверей - 12 од. та 31 кв.м;</t>
  </si>
  <si>
    <t>Утеплено фасаду -200 (кв.м); Утеплено даху -100 (кв.м); Утеплено перекриття- 150 (кв.м);</t>
  </si>
  <si>
    <t>3 квартал 2021 р.</t>
  </si>
  <si>
    <t>Комунальний заклад «Загальноосвітня щкола І-ІІІ ступенів №18 Вінницької міської ради»</t>
  </si>
  <si>
    <t>кошти підприємств, організацій та населення</t>
  </si>
  <si>
    <r>
      <rPr>
        <b/>
        <sz val="14"/>
        <color theme="1"/>
        <rFont val="Times New Roman"/>
        <family val="1"/>
        <charset val="204"/>
      </rPr>
      <t>Всього по обєкту виконано: 4584 м² з них: 
В 2019 роц</t>
    </r>
    <r>
      <rPr>
        <sz val="14"/>
        <color theme="1"/>
        <rFont val="Times New Roman"/>
        <family val="1"/>
        <charset val="204"/>
      </rPr>
      <t xml:space="preserve">і виконано роботи із заміни 872 м² покрівлі, виконано утеплення 610 м² горища. 
Виконано роботи по 1710м² утеплення фасаду будинку 
</t>
    </r>
    <r>
      <rPr>
        <b/>
        <sz val="14"/>
        <color theme="1"/>
        <rFont val="Times New Roman"/>
        <family val="1"/>
        <charset val="204"/>
      </rPr>
      <t xml:space="preserve">В 2020 році </t>
    </r>
    <r>
      <rPr>
        <sz val="14"/>
        <color theme="1"/>
        <rFont val="Times New Roman"/>
        <family val="1"/>
        <charset val="204"/>
      </rPr>
      <t>виконано</t>
    </r>
    <r>
      <rPr>
        <b/>
        <sz val="14"/>
        <color theme="1"/>
        <rFont val="Times New Roman"/>
        <family val="1"/>
        <charset val="204"/>
      </rPr>
      <t xml:space="preserve"> </t>
    </r>
    <r>
      <rPr>
        <sz val="14"/>
        <color theme="1"/>
        <rFont val="Times New Roman"/>
        <family val="1"/>
        <charset val="204"/>
      </rPr>
      <t>роботи по</t>
    </r>
    <r>
      <rPr>
        <b/>
        <sz val="14"/>
        <color theme="1"/>
        <rFont val="Times New Roman"/>
        <family val="1"/>
        <charset val="204"/>
      </rPr>
      <t xml:space="preserve"> 1392 м² </t>
    </r>
    <r>
      <rPr>
        <sz val="14"/>
        <color theme="1"/>
        <rFont val="Times New Roman"/>
        <family val="1"/>
        <charset val="204"/>
      </rPr>
      <t>утеплення фасаду будинку</t>
    </r>
  </si>
  <si>
    <r>
      <rPr>
        <b/>
        <sz val="14"/>
        <color theme="1"/>
        <rFont val="Times New Roman"/>
        <family val="1"/>
        <charset val="204"/>
      </rPr>
      <t>Всього по обєкту виконано: 975 м з них: 
 В 2019 роц</t>
    </r>
    <r>
      <rPr>
        <sz val="14"/>
        <color theme="1"/>
        <rFont val="Times New Roman"/>
        <family val="1"/>
        <charset val="204"/>
      </rPr>
      <t xml:space="preserve">і виконано реконструкцію </t>
    </r>
    <r>
      <rPr>
        <b/>
        <sz val="14"/>
        <color theme="1"/>
        <rFont val="Times New Roman"/>
        <family val="1"/>
        <charset val="204"/>
      </rPr>
      <t xml:space="preserve">716 м
В 2020 році </t>
    </r>
    <r>
      <rPr>
        <sz val="14"/>
        <color theme="1"/>
        <rFont val="Times New Roman"/>
        <family val="1"/>
        <charset val="204"/>
      </rPr>
      <t>виконано</t>
    </r>
    <r>
      <rPr>
        <b/>
        <sz val="14"/>
        <color theme="1"/>
        <rFont val="Times New Roman"/>
        <family val="1"/>
        <charset val="204"/>
      </rPr>
      <t xml:space="preserve"> </t>
    </r>
    <r>
      <rPr>
        <sz val="14"/>
        <color theme="1"/>
        <rFont val="Times New Roman"/>
        <family val="1"/>
        <charset val="204"/>
      </rPr>
      <t>реконструкцію</t>
    </r>
    <r>
      <rPr>
        <b/>
        <sz val="14"/>
        <color theme="1"/>
        <rFont val="Times New Roman"/>
        <family val="1"/>
        <charset val="204"/>
      </rPr>
      <t xml:space="preserve"> 259 м</t>
    </r>
    <r>
      <rPr>
        <sz val="14"/>
        <color theme="1"/>
        <rFont val="Times New Roman"/>
        <family val="1"/>
        <charset val="204"/>
      </rPr>
      <t xml:space="preserve"> </t>
    </r>
  </si>
  <si>
    <r>
      <rPr>
        <b/>
        <sz val="14"/>
        <color theme="1"/>
        <rFont val="Times New Roman"/>
        <family val="1"/>
        <charset val="204"/>
      </rPr>
      <t>Всього по обєкту виконано: 2630 м з них:                                                                            В 2019 роц</t>
    </r>
    <r>
      <rPr>
        <sz val="14"/>
        <color theme="1"/>
        <rFont val="Times New Roman"/>
        <family val="1"/>
        <charset val="204"/>
      </rPr>
      <t xml:space="preserve">і виконано реконструкцію </t>
    </r>
    <r>
      <rPr>
        <b/>
        <sz val="14"/>
        <color theme="1"/>
        <rFont val="Times New Roman"/>
        <family val="1"/>
        <charset val="204"/>
      </rPr>
      <t xml:space="preserve">1733 м     </t>
    </r>
    <r>
      <rPr>
        <sz val="14"/>
        <color theme="1"/>
        <rFont val="Times New Roman"/>
        <family val="1"/>
        <charset val="204"/>
      </rPr>
      <t xml:space="preserve">                                                                              </t>
    </r>
    <r>
      <rPr>
        <b/>
        <sz val="14"/>
        <color theme="1"/>
        <rFont val="Times New Roman"/>
        <family val="1"/>
        <charset val="204"/>
      </rPr>
      <t xml:space="preserve">В 2020 році </t>
    </r>
    <r>
      <rPr>
        <sz val="14"/>
        <color theme="1"/>
        <rFont val="Times New Roman"/>
        <family val="1"/>
        <charset val="204"/>
      </rPr>
      <t>виконано</t>
    </r>
    <r>
      <rPr>
        <b/>
        <sz val="14"/>
        <color theme="1"/>
        <rFont val="Times New Roman"/>
        <family val="1"/>
        <charset val="204"/>
      </rPr>
      <t xml:space="preserve"> </t>
    </r>
    <r>
      <rPr>
        <sz val="14"/>
        <color theme="1"/>
        <rFont val="Times New Roman"/>
        <family val="1"/>
        <charset val="204"/>
      </rPr>
      <t>реконструкцію</t>
    </r>
    <r>
      <rPr>
        <b/>
        <sz val="14"/>
        <color theme="1"/>
        <rFont val="Times New Roman"/>
        <family val="1"/>
        <charset val="204"/>
      </rPr>
      <t xml:space="preserve">  897 м</t>
    </r>
    <r>
      <rPr>
        <sz val="14"/>
        <color theme="1"/>
        <rFont val="Times New Roman"/>
        <family val="1"/>
        <charset val="204"/>
      </rPr>
      <t xml:space="preserve"> </t>
    </r>
  </si>
  <si>
    <r>
      <rPr>
        <b/>
        <sz val="14"/>
        <color theme="1"/>
        <rFont val="Times New Roman"/>
        <family val="1"/>
        <charset val="204"/>
      </rPr>
      <t>Всього по обєкту виконано: 3542 м² з них:                                                                            В 2019 роц</t>
    </r>
    <r>
      <rPr>
        <sz val="14"/>
        <color theme="1"/>
        <rFont val="Times New Roman"/>
        <family val="1"/>
        <charset val="204"/>
      </rPr>
      <t xml:space="preserve">і виконано роботи із заміни 872 м² покрівлі, виконано утеплення 610 м² горища. Виконано роботи по 1710м² утеплення фасаду будинку                                                                                                                               </t>
    </r>
    <r>
      <rPr>
        <b/>
        <sz val="14"/>
        <color theme="1"/>
        <rFont val="Times New Roman"/>
        <family val="1"/>
        <charset val="204"/>
      </rPr>
      <t xml:space="preserve">В 2020 році </t>
    </r>
    <r>
      <rPr>
        <sz val="14"/>
        <color theme="1"/>
        <rFont val="Times New Roman"/>
        <family val="1"/>
        <charset val="204"/>
      </rPr>
      <t>виконано</t>
    </r>
    <r>
      <rPr>
        <b/>
        <sz val="14"/>
        <color theme="1"/>
        <rFont val="Times New Roman"/>
        <family val="1"/>
        <charset val="204"/>
      </rPr>
      <t xml:space="preserve"> </t>
    </r>
    <r>
      <rPr>
        <sz val="14"/>
        <color theme="1"/>
        <rFont val="Times New Roman"/>
        <family val="1"/>
        <charset val="204"/>
      </rPr>
      <t>роботи по</t>
    </r>
    <r>
      <rPr>
        <b/>
        <sz val="14"/>
        <color theme="1"/>
        <rFont val="Times New Roman"/>
        <family val="1"/>
        <charset val="204"/>
      </rPr>
      <t xml:space="preserve"> 350 м² </t>
    </r>
    <r>
      <rPr>
        <sz val="14"/>
        <color theme="1"/>
        <rFont val="Times New Roman"/>
        <family val="1"/>
        <charset val="204"/>
      </rPr>
      <t>утеплення фасаду будинку</t>
    </r>
  </si>
  <si>
    <r>
      <rPr>
        <b/>
        <sz val="14"/>
        <color theme="1"/>
        <rFont val="Times New Roman"/>
        <family val="1"/>
        <charset val="204"/>
      </rPr>
      <t>Всього по обєкту виконано: 975 м з них:                                                                            В 2019 роц</t>
    </r>
    <r>
      <rPr>
        <sz val="14"/>
        <color theme="1"/>
        <rFont val="Times New Roman"/>
        <family val="1"/>
        <charset val="204"/>
      </rPr>
      <t xml:space="preserve">і виконано реконструкцію </t>
    </r>
    <r>
      <rPr>
        <b/>
        <sz val="14"/>
        <color theme="1"/>
        <rFont val="Times New Roman"/>
        <family val="1"/>
        <charset val="204"/>
      </rPr>
      <t>716 м</t>
    </r>
    <r>
      <rPr>
        <sz val="14"/>
        <color theme="1"/>
        <rFont val="Times New Roman"/>
        <family val="1"/>
        <charset val="204"/>
      </rPr>
      <t xml:space="preserve">                                                                                   </t>
    </r>
    <r>
      <rPr>
        <b/>
        <sz val="14"/>
        <color theme="1"/>
        <rFont val="Times New Roman"/>
        <family val="1"/>
        <charset val="204"/>
      </rPr>
      <t xml:space="preserve">В 2020 році </t>
    </r>
    <r>
      <rPr>
        <sz val="14"/>
        <color theme="1"/>
        <rFont val="Times New Roman"/>
        <family val="1"/>
        <charset val="204"/>
      </rPr>
      <t>виконано</t>
    </r>
    <r>
      <rPr>
        <b/>
        <sz val="14"/>
        <color theme="1"/>
        <rFont val="Times New Roman"/>
        <family val="1"/>
        <charset val="204"/>
      </rPr>
      <t xml:space="preserve"> </t>
    </r>
    <r>
      <rPr>
        <sz val="14"/>
        <color theme="1"/>
        <rFont val="Times New Roman"/>
        <family val="1"/>
        <charset val="204"/>
      </rPr>
      <t>реконструкцію</t>
    </r>
    <r>
      <rPr>
        <b/>
        <sz val="14"/>
        <color theme="1"/>
        <rFont val="Times New Roman"/>
        <family val="1"/>
        <charset val="204"/>
      </rPr>
      <t xml:space="preserve"> 259 м</t>
    </r>
    <r>
      <rPr>
        <sz val="14"/>
        <color theme="1"/>
        <rFont val="Times New Roman"/>
        <family val="1"/>
        <charset val="204"/>
      </rPr>
      <t xml:space="preserve"> </t>
    </r>
  </si>
  <si>
    <r>
      <rPr>
        <b/>
        <sz val="14"/>
        <color theme="1"/>
        <rFont val="Times New Roman"/>
        <family val="1"/>
        <charset val="204"/>
      </rPr>
      <t>Всього по обєкту виконано: 2495 м з них:                                                                            В 2019 роц</t>
    </r>
    <r>
      <rPr>
        <sz val="14"/>
        <color theme="1"/>
        <rFont val="Times New Roman"/>
        <family val="1"/>
        <charset val="204"/>
      </rPr>
      <t xml:space="preserve">і виконано реконструкцію </t>
    </r>
    <r>
      <rPr>
        <b/>
        <sz val="14"/>
        <color theme="1"/>
        <rFont val="Times New Roman"/>
        <family val="1"/>
        <charset val="204"/>
      </rPr>
      <t xml:space="preserve">1733 м     </t>
    </r>
    <r>
      <rPr>
        <sz val="14"/>
        <color theme="1"/>
        <rFont val="Times New Roman"/>
        <family val="1"/>
        <charset val="204"/>
      </rPr>
      <t xml:space="preserve">                                                                              </t>
    </r>
    <r>
      <rPr>
        <b/>
        <sz val="14"/>
        <color theme="1"/>
        <rFont val="Times New Roman"/>
        <family val="1"/>
        <charset val="204"/>
      </rPr>
      <t xml:space="preserve">В 2020 році </t>
    </r>
    <r>
      <rPr>
        <sz val="14"/>
        <color theme="1"/>
        <rFont val="Times New Roman"/>
        <family val="1"/>
        <charset val="204"/>
      </rPr>
      <t>виконано</t>
    </r>
    <r>
      <rPr>
        <b/>
        <sz val="14"/>
        <color theme="1"/>
        <rFont val="Times New Roman"/>
        <family val="1"/>
        <charset val="204"/>
      </rPr>
      <t xml:space="preserve"> </t>
    </r>
    <r>
      <rPr>
        <sz val="14"/>
        <color theme="1"/>
        <rFont val="Times New Roman"/>
        <family val="1"/>
        <charset val="204"/>
      </rPr>
      <t>реконструкцію</t>
    </r>
    <r>
      <rPr>
        <b/>
        <sz val="14"/>
        <color theme="1"/>
        <rFont val="Times New Roman"/>
        <family val="1"/>
        <charset val="204"/>
      </rPr>
      <t xml:space="preserve"> 762 м</t>
    </r>
    <r>
      <rPr>
        <sz val="14"/>
        <color theme="1"/>
        <rFont val="Times New Roman"/>
        <family val="1"/>
        <charset val="204"/>
      </rPr>
      <t xml:space="preserve"> </t>
    </r>
  </si>
  <si>
    <t>Джерела фінансування (1 - Держбюджет; 2 - Обласний бюджет; 3-Бюджет Вінницької громади; 4-Кредити, гранти, позики, тощо;  5-Власні кошти)</t>
  </si>
  <si>
    <t>Теплова ізоляція трубопроводів зовнішніх мереж теплопостачання</t>
  </si>
  <si>
    <t xml:space="preserve">КП "Вінницяміськтеплоенерго" </t>
  </si>
  <si>
    <t>2 387 м. п.</t>
  </si>
  <si>
    <t>КП "Вінницяміськтеплоенерго" (А.Ласкавчук)</t>
  </si>
  <si>
    <t>1 півріччя</t>
  </si>
  <si>
    <t>1,892 км</t>
  </si>
  <si>
    <t>КП "Вінницяміськтеплоенерго" (О.Яворовенко)</t>
  </si>
  <si>
    <t>2 квартал</t>
  </si>
  <si>
    <t>SEAP 02.16</t>
  </si>
  <si>
    <t xml:space="preserve">Наладка гідравлічних режимів теплових мереж та котлоагрегатів </t>
  </si>
  <si>
    <t>15 котлоагрегатів</t>
  </si>
  <si>
    <t>1 - 2 квартал</t>
  </si>
  <si>
    <t>EEA 3.01</t>
  </si>
  <si>
    <t>Встановлення загальнобудинкових теплових лічильників</t>
  </si>
  <si>
    <t>48 шт.</t>
  </si>
  <si>
    <t>КП "Вінницяміськтеплоенерго" (А.Ласкавчук),
Департамент енергетики, транспорту та зв'язку (І.Розборський)</t>
  </si>
  <si>
    <t>2 тролейбуси</t>
  </si>
  <si>
    <t>2 квартал 2021 р.</t>
  </si>
  <si>
    <t>Проводиться підрахунок вартості витрат</t>
  </si>
  <si>
    <t>ЗК "Вінницька централізована клубна система"</t>
  </si>
  <si>
    <t>Перенесено на 3 квартал 2021 року</t>
  </si>
  <si>
    <t>Замінено вікна, утеплено дах, утеплно підлогу, частково утеплено фасад будівлі</t>
  </si>
  <si>
    <t>4 квартал 2021 р.</t>
  </si>
  <si>
    <t>Утеплено фасаду -2859 (кв.м);</t>
  </si>
  <si>
    <t xml:space="preserve">  Замінено вікон - 83 (од) та 310 кв.м;</t>
  </si>
  <si>
    <t xml:space="preserve"> Замінено дверей -20(од) та 41 (кв.м);</t>
  </si>
  <si>
    <t>Утеплено фасаду -3325 (кв.м);</t>
  </si>
  <si>
    <t>Утеплено перекриття- 1800 (кв.м);</t>
  </si>
  <si>
    <t xml:space="preserve">  Замінено вікон - 222(од) та 813кв.м;</t>
  </si>
  <si>
    <t xml:space="preserve"> Замінено дверей - 31 (од) та 82кв.м;</t>
  </si>
  <si>
    <t>Утеплено фасаду -1110 (кв.м);</t>
  </si>
  <si>
    <t xml:space="preserve"> Утеплено даху - 940 (кв.м); </t>
  </si>
  <si>
    <t xml:space="preserve">  Замінено вікон -106 (од) та 276 кв.м;</t>
  </si>
  <si>
    <t xml:space="preserve"> Замінено дверей - 9 (од) та 21 (кв.м);</t>
  </si>
  <si>
    <t>Утеплено фасаду -1560 (кв.м);</t>
  </si>
  <si>
    <t xml:space="preserve">  Замінено вікон -230(од) та 520кв.м;</t>
  </si>
  <si>
    <t xml:space="preserve"> Замінено дверей -16(од) та 32 (кв.м);</t>
  </si>
  <si>
    <t>Утеплено фасаду -3197 (кв.м);</t>
  </si>
  <si>
    <t xml:space="preserve">  Замінено вікон - 307 (од) та 985кв.м;</t>
  </si>
  <si>
    <t xml:space="preserve"> Замінено дверей - 8 (од) та 17(кв.м);</t>
  </si>
  <si>
    <t>Утеплено фасаду -2522 (кв.м);</t>
  </si>
  <si>
    <t xml:space="preserve">  Замінено вікон -195 (од) та 606кв.м;</t>
  </si>
  <si>
    <t xml:space="preserve"> Замінено дверей -11(од) та 22,7 кв.м;</t>
  </si>
  <si>
    <t>2 квартал 2022 р.</t>
  </si>
  <si>
    <t xml:space="preserve">  Замінено вікон -37 (од) та150 кв.м;</t>
  </si>
  <si>
    <t xml:space="preserve"> Замінено дверей- 10(од) та 25(кв.м);</t>
  </si>
  <si>
    <t>Утеплено фасаду -5285 (кв.м);</t>
  </si>
  <si>
    <t>Замінено вікон - 362(од) та 1672кв.м</t>
  </si>
  <si>
    <t>Замінено дверей - 22(од) та 121кв.м;</t>
  </si>
  <si>
    <t>Утеплено фасаду -4948 (кв.м);</t>
  </si>
  <si>
    <t xml:space="preserve">  Замінено вікон-382(од) та 1337кв.м;</t>
  </si>
  <si>
    <t xml:space="preserve"> Замінено дверей-17од. та37,51кв.м;</t>
  </si>
  <si>
    <t>Утеплено фасаду -473 (кв.м);</t>
  </si>
  <si>
    <t xml:space="preserve"> Утеплено даху -338 (кв.м); </t>
  </si>
  <si>
    <t>Утеплено перекриття- 1425 (кв.м);</t>
  </si>
  <si>
    <t xml:space="preserve">  Замінено вікон -233(од) та 699 кв.м;</t>
  </si>
  <si>
    <t>Замінено дверей -5(од) та 9,5(кв.м);</t>
  </si>
  <si>
    <t>Утеплено фасаду -1150 (кв.м);</t>
  </si>
  <si>
    <t xml:space="preserve"> Утеплено даху -252 (кв.м); </t>
  </si>
  <si>
    <t>Утеплено перекриття- 420 (кв.м);</t>
  </si>
  <si>
    <t xml:space="preserve">  Замінено вікон - 94 (од) та 256 кв.м;</t>
  </si>
  <si>
    <t xml:space="preserve"> Замінено дверей - 3 (од) та 9(кв.м);</t>
  </si>
  <si>
    <t xml:space="preserve">  Замінено вікон -234 (од) та 253кв.м;</t>
  </si>
  <si>
    <t xml:space="preserve"> Замінено дверей-8(од) та 16,7(кв.м);</t>
  </si>
  <si>
    <t>Комунальний заклад «Загальноосвітня школа №13  Вінницької міської ради»</t>
  </si>
  <si>
    <t>Утеплено фасаду - 370(кв.м);</t>
  </si>
  <si>
    <t>4 квартал 2021р.</t>
  </si>
  <si>
    <t xml:space="preserve"> Утеплено даху - 260(кв.м); </t>
  </si>
  <si>
    <t>Утеплено перекриття- 260 (кв.м);</t>
  </si>
  <si>
    <t xml:space="preserve">  Замінено вікон 44 (од) та 90кв.м;</t>
  </si>
  <si>
    <t xml:space="preserve"> Замінено дверей-(кв.м);</t>
  </si>
  <si>
    <t>план на 2021 р, - 1500 тис. грн.</t>
  </si>
  <si>
    <t>план на 2021 р, - 1874,394 тис. грн.</t>
  </si>
  <si>
    <t>план на 2021 р, - 420 тис. грн.</t>
  </si>
  <si>
    <t>план на 2021 р, - 3325 тис. грн.</t>
  </si>
  <si>
    <t>план на 2021 р, - 5800 тис. грн.</t>
  </si>
  <si>
    <t>план на 2021 р, - 420,072 тис. грн.</t>
  </si>
  <si>
    <t>план на 2021 р, - 13633,645 тис. грн.</t>
  </si>
  <si>
    <t>Протягом І півріччя 2021 року видатки на заміну ламп на LED в будівлях соціального захисту не проводилися</t>
  </si>
  <si>
    <t xml:space="preserve">В бюджеті на 2021 рік такі видатки для департаменту соціальної політики міської ради не передбачалися. Під час проведення у 2020 році "Ремонтно-реставраційних робіт пам'ятки архітектури місцевого значення "Готель Франсуа" по вул. Соборній,50 в м. Вінниці " було встановловлено систему пожежної сигналізації, на що в минулому році Територіальним центром соціального обслуговування (надання соціальних послуг) м. Вінниці використано 65,455 тис. грн. </t>
  </si>
  <si>
    <t>Впровадження Картки Вінничанина (єдиний квиток):
1. Встановлення бортового обладнання в громадському транспорті (валідаторів та консолей водія)
2. Відкриття центрів обслуговування користувачів КП «Вінницякартсервіс» для замовлення персоніфікованих карток
3. Створення сервісу замовлення персональних карт через сайт ET.VN.UA
4. Створення мобільної групи, яка здійснює оформлення анкет поза межами центрів обслуговування
5. Тестування системи
6. Впровадження системи в трамваях, тролейбусах, автобусах
7. Впровадження системи в транспорті приватних перевізників
8. Встановлення інформаційних табло на зупинках
9. Розробка мобільних додатків</t>
  </si>
  <si>
    <t xml:space="preserve">Місто Вінниця та населені пункти, що входять до Вінницької
міської територіальної громади. </t>
  </si>
  <si>
    <t>1-4 квартал 2019 року:
Бюджетні кошти - 13625,677 тис.грн
Кредитні кошти - 1301,189 тис. євро
Грантові кошти - 40,000 тис. євро
1 -4 квартал 2020:
Бюджетні кошти - 21 470,801 тис.грн
Власні кошти - 6 451, 307 тис.грн
1 півріччя   2021
Бюджетні кошти - 4 634,784 тис.грн
Власні кошти - 6 447,943 тис.грн</t>
  </si>
  <si>
    <t xml:space="preserve">1. Бортовим обладнанням облаштовано 314 одиниць транспортного парку КП «Вінницька транспортна компанія» та 246 транспортних засобах приватних перевізників.
2. Систему запущено у трамваях, тролейбусах та автобусах режимі оплати Муніципальними картками вінничанина, неперсоніфікованими картками, безконтактними банківськими картками та аналогами NFC (Google Pay, Apple Pay) на мобільних пристроях. Функціональність системи дозволяє оплатити одним носієм додатково за чотирьох пасажирів та перевезення багажу.
3. В межах проїзду у транспортних засобах КП «Вінницька транспортна компанія» забезпечена можливість здійснення пересадки протягом перших 30 хв. без додаткової оплати в наступному транспорті. Вартість проїзду розраховується за першим видом транспорту.
4. В центрі обслуговування КП «Вінницякартсервіс» здійснюється замовлення та видача карток для пільгових категорій населення на безоплатній основі. Під час карантинних обмежень протягом квітня та травня розповсюдження пільгових карток здійснювалось шляхом адресної доставки. На сайті підприємства et.vn.ua приймаються заявки на виготовлення загальних, студентських та учнівських муніципальних карток. Разом видано 79 942 пільгових, 3206 учнівських, 2 842 студентських та 8 846 загальних муніципальних карток.
5. В межах карантинних заходів створено 3508 карток з проїзними на 130 поїздок на місяць для працівників медичних закладів.
6. Відповідно до реформи децентралізації та приєднання до Вінницької МТГ інших територіальних громад створені віддалені робочі місця для замовлення пільгових карток у Вінницьких Хуторах, Стадниці, Великих Крушлинцях, Малих Крушлинцях, Гавришівці, Писарівці та  Щітках.
7. В торговій мережі поблизу зупинок можливо придбати неперсоніфіковані картки та обирати для них різні види щомісячних проїзних, таких як: для громадян (130 поїздок – 340 грн.; безлім – 500 грн.), учнів (130 поїздок – 110 грн.) та студентів (130 поїздок – 170 грн.). На сайті https://et.vn.ua/buy-offline відображено перелік пунктів продажу та поповнення карток з візуалізацією на карті ГІС. 
8. Для можливості збереження статистичних даних, контролю поїздок та поповнення карток через мобільні телефони розроблено мобільний додаток «Е-квиток Вінниці», доступний для завантаження через системи Google та Pay App Store. Мобільний додаток дозволяє також додати власні банківські картки для відображання інформації про транспортні засоби, час і дату поїздки, яка оплачена банківськими технологіями. 
9. Відповідно до рішення міської комісії з питань техногенно-екологічної безпеки та надзвичайних ситуацій (Протокол № 23) з 11 травня однією з умов функціонування міського транспорту (трамвай, тролейбус, автобус) є безготівковий розрахунок за проїзд. В середньому щомісяця в системі реєструється близько  3 500 000 пасажирів, з яких:  здійснюють оплату картками МКВ 1 400 000 пасажирів,  банківськими картами 660 000 пасажирів, здійснюють пересадки 120 000 пасажирів, користуються проїзними 120 000 пасажирів, перевозиться 1 200 000 пільгових категорій населення.  
10. Прийняті рішення виконавчого комітету від 28.05.2020 №1047 та від 25.06.2020 №1240 «Про затвердження схеми розміщення інформаційних табло на зупинках громадського транспорту на території ВМОТГ». Табло встановлено на 45 зупинках муніципального транспорту.
11. Отримали відзнаки у конкурсах на загальнодержавному рівні:
- Міністерством Цифрової Трансформації України, конкурс "Дієва Громада", переможець номінації  "Інновації у сфері транспорту";
- Міжнародний форум «Smart City Awards 2020», переможець в номінації "Найкраще Smart безпечне місто" більше 100 000 населення та впровадження безготівкової системи оплати проїзду, у тому числі за допомогою банківських карток при користуванні всіма видами громадського транспорту.
12. Систему запущено у 202 автомобілях приватних перевізників (87 підприємців) на 21 маршруті в режимі оплати Муніципальними картками вінничанина, неперсоніфікованими картками. Функціональність системи дозволяє оплатити одним носієм додатково за чотирьох пасажирів та перевезення багажу.
</t>
  </si>
  <si>
    <t>ІІ півріччя 2021 року</t>
  </si>
  <si>
    <t>Виготовлена проектно-кошторисна документація по проекту "Нове будівництво лінійно-кабельних споруд з встановленням технічних засобів по вул. Хмельницьке шосе, на ділянці від вул. Магістратська жо перехрестя з вулицями Мирна та Мурманська в м. Вінниці (коригування). Отриманий позитивний експертний звіт для цього проекту.  Проведений тендер на виконання робіт. Переможець тендеру - підрядна організація приступила до виконання робіт.</t>
  </si>
  <si>
    <t>LED світильники</t>
  </si>
  <si>
    <t>КНП "ВМКЛ ШМД"Київська,68</t>
  </si>
  <si>
    <t>80 шт.</t>
  </si>
  <si>
    <t>Виконано (операційний блок, хірургічне відділення, неврологічне відділення) замінено 8 шт. 60 Вт на 8 шт. 12 Вт; 72 шт по 36 Вт на 72 шт по 12 Вт</t>
  </si>
  <si>
    <t>КНП "ВМКЛ "ЦМтаД" вул.Маяковського 138</t>
  </si>
  <si>
    <t>10шт., 36кВт</t>
  </si>
  <si>
    <t xml:space="preserve">Замінено 10 люмінесцентних ламп 36Вт на 10 ламп світлодіодних 36кВт, </t>
  </si>
  <si>
    <t>КНП "ВМКПБ №1", Хмельницьке шосе,98</t>
  </si>
  <si>
    <t xml:space="preserve">132 шт. </t>
  </si>
  <si>
    <t xml:space="preserve">Світлодіодні світильники 132 шт. Встановлено: 4074 Вт, заміна: 11028 Вт, . Світлодіодні лампи 335 шт., Встановлено: 10683 Вт, заміна - 24820 Вт.  Виконано по відділеннях </t>
  </si>
  <si>
    <t>КНП "ЦПМСД №2 м.Вінниці" Магістратська, 44, Скалецького 33А. Тимофіївська, 8</t>
  </si>
  <si>
    <t xml:space="preserve"> 50шт.</t>
  </si>
  <si>
    <t>Заміна ламп на енергозберігаючі (30шт. ламп розжарювання по  60W замінено на 30шт. LED 10W, 20шт. ламп розжарювання 60W замінено на 20шт. LED по 9W)</t>
  </si>
  <si>
    <t>КНП "ЦПМСД №4 м.Вінниці", вул. Замостянська,18; С.Зулінського, 37; Станіславського, 36.</t>
  </si>
  <si>
    <t xml:space="preserve">І квартал              </t>
  </si>
  <si>
    <t>Заміна  ламп 60Вт та 100 ВТ                         на  лампи LED 8Вт та 10 ВТ</t>
  </si>
  <si>
    <t>30 шт</t>
  </si>
  <si>
    <t xml:space="preserve">ІІ квартал             </t>
  </si>
  <si>
    <t>Заміна LED  ламп 18 ВТ                               на LED лампи  9 ВТ</t>
  </si>
  <si>
    <t>КНП "ЦПМСД №4 м.Вінниці", вул. Замостянська,18; С.Зулінського, 37.</t>
  </si>
  <si>
    <t>Заміна  люм. світильників72 Вт на світильники LED 36 ВТ</t>
  </si>
  <si>
    <t xml:space="preserve">ІІ квартал              </t>
  </si>
  <si>
    <t>додтково</t>
  </si>
  <si>
    <t>КНП "ВМКЛ №1", Хмельницьке шосе,96</t>
  </si>
  <si>
    <t>10шт.</t>
  </si>
  <si>
    <t>КНП "ЦПМСД №4 м.Вінниці", вул. Замостянська,18; Київська, 68; Станіславського, 36.</t>
  </si>
  <si>
    <t>КНП "ЦПМСД №4 м.Вінниці", вул. Замостянська,18; С. Зулінського, 37</t>
  </si>
  <si>
    <t>Заміна проводки (60м), заміна розеток (12шт), заміна вимикачів (5шт)</t>
  </si>
  <si>
    <t>додатково</t>
  </si>
  <si>
    <t>шт</t>
  </si>
  <si>
    <t>КНП "ВМКЛ №1" Хмельницьке шосе,96</t>
  </si>
  <si>
    <t>Шуткевич В.Є.</t>
  </si>
  <si>
    <t>КНП"ВМКЛ№3", Маяковського,138</t>
  </si>
  <si>
    <t>КНП"ВМКЛ3"</t>
  </si>
  <si>
    <t>технік</t>
  </si>
  <si>
    <t>ІІ квартал</t>
  </si>
  <si>
    <t>6.550</t>
  </si>
  <si>
    <t>Стаціонар  (терапевтичне від.)</t>
  </si>
  <si>
    <t>2шт., 6,8кв.м</t>
  </si>
  <si>
    <t>Дитячий стаціонар,  3 поверх (коридор)</t>
  </si>
  <si>
    <t>шт., кв.м</t>
  </si>
  <si>
    <t>кв.м</t>
  </si>
  <si>
    <t>м</t>
  </si>
  <si>
    <t>Пологовий будинок</t>
  </si>
  <si>
    <t xml:space="preserve">КНП "ЦПМСД №5 м.Вінниці", 8Березня,11а (амб. №9)                       </t>
  </si>
  <si>
    <t xml:space="preserve">КНП "ЦПМСД №5 м.Вінниці"                       </t>
  </si>
  <si>
    <t>КНП "ЦПМСД №5 м.Вінниці"</t>
  </si>
  <si>
    <t>КНП "ЦПМСД №5 м.Вінниці", Замостянська,49</t>
  </si>
  <si>
    <t>вул.Хлібна,1; вул.Магістрацька, 80</t>
  </si>
  <si>
    <t>60м - 17шт</t>
  </si>
  <si>
    <t xml:space="preserve">6 шт (розетка); 5 шт (вилка) </t>
  </si>
  <si>
    <t xml:space="preserve">32 м (провід); 2 шт (розетка);    4 шт (вилка); 1 шт (вимикач). </t>
  </si>
  <si>
    <t>1шт., 2,4 кв.м</t>
  </si>
  <si>
    <t>Житлові будинки м. Вінниці</t>
  </si>
  <si>
    <t>8 шт.</t>
  </si>
  <si>
    <t>1 півріччя 2021 р</t>
  </si>
  <si>
    <t>Бюджет ВТГ</t>
  </si>
  <si>
    <t>міський бюджет - 128,000</t>
  </si>
  <si>
    <t>1587,6 п.м.</t>
  </si>
  <si>
    <t>Бюджет ВТГ; Власні кошти;</t>
  </si>
  <si>
    <t>міський бюджет - 1095,04012; кошти співвласників - 92,158</t>
  </si>
  <si>
    <t>29 117,3 п.м.</t>
  </si>
  <si>
    <t>міський бюджет - 3812,4214; кошти співвласників - 147,745</t>
  </si>
  <si>
    <t>449,45 кв.м.</t>
  </si>
  <si>
    <t>міський бюджет - 1352,98417; кошти співвласників - 83,560</t>
  </si>
  <si>
    <t>79,8 кв.м.</t>
  </si>
  <si>
    <t>міський бюджет - 236,62856; кошти співвласників - 64,820</t>
  </si>
  <si>
    <t>Бюджет ВТГ; Власні кошти</t>
  </si>
  <si>
    <t>14 шт.</t>
  </si>
  <si>
    <t xml:space="preserve">Бюджет ВТГ </t>
  </si>
  <si>
    <t>проведено капітальний ремонт ліфтів із улаштуванням безпровідної диспетчеризацієї (зазначена вартість лише диспетчеризації) - 8 будинків</t>
  </si>
  <si>
    <t>проведено капітальний ремонт внутрішньобудинкових трубопроводів ЦО та ГВП з їх теплоізоляцією - 7 будинків</t>
  </si>
  <si>
    <t>6 будинків</t>
  </si>
  <si>
    <t>36 будинків</t>
  </si>
  <si>
    <t>11 будинків</t>
  </si>
  <si>
    <t>2 будинків</t>
  </si>
  <si>
    <t>14 будинків</t>
  </si>
  <si>
    <t>1 будинків</t>
  </si>
  <si>
    <r>
      <rPr>
        <sz val="14"/>
        <rFont val="Times New Roman"/>
        <family val="1"/>
        <charset val="204"/>
      </rPr>
      <t>міський бюджет-498,56815;</t>
    </r>
    <r>
      <rPr>
        <sz val="14"/>
        <color rgb="FFFF0000"/>
        <rFont val="Times New Roman"/>
        <family val="1"/>
        <charset val="204"/>
      </rPr>
      <t xml:space="preserve"> </t>
    </r>
    <r>
      <rPr>
        <sz val="14"/>
        <color theme="1"/>
        <rFont val="Times New Roman"/>
        <family val="1"/>
        <charset val="204"/>
      </rPr>
      <t>кошти співвласників-178,71461</t>
    </r>
  </si>
  <si>
    <t>вул. Пирогова, вул. Келецька, вул. Барське шосе, вул. Хмельницьке шосе, вул. Сабарівське шосе</t>
  </si>
  <si>
    <t>611 шт</t>
  </si>
  <si>
    <t>2 квартала 2021 р</t>
  </si>
  <si>
    <t>газ-1462908 куб.м ел.енерг. -2488,0 тис.квт.год.</t>
  </si>
  <si>
    <t>очищено - 122 060 м3.</t>
  </si>
  <si>
    <t>Реконструкція вул. Замостянської (від вул. Стрілецької до проспекту Коцюбинського) в  м. Вінниці. 
Капітальний ремонт дороги та тротуару по вул. Черняховського в м. Вінниці. Капітальний ремонт дороги та тротуару по вул. Л. Українки (від вул. Г. Арабея  до вул.Магістратська) в м. Вінниці.</t>
  </si>
  <si>
    <t>КЗ "ДНЗ №1 ВМР"м. Вінниця, вул. М.Амосова, буд. 48а.</t>
  </si>
  <si>
    <t>3 - бюджет ВМТГ</t>
  </si>
  <si>
    <t>КЗ "ДНЗ №6 ВМР"м. Вінниця, вул. Волошкова, буд. 11.</t>
  </si>
  <si>
    <t>КЗ "ДНЗ №13 ВМР"м. Вінниця, вул. Магістратська, буд.58.</t>
  </si>
  <si>
    <t>КЗ "ДНЗ №30 ВМР"м. Вінниця, вул. 600-річчя, буд. 8.</t>
  </si>
  <si>
    <t>КЗ "ДНЗ №34 ВМР"м. Вінниця, вул. Стрілецька, буд. 99.</t>
  </si>
  <si>
    <t>КЗ "ДНЗ №46 ВМР"м. Вінниця, Проспект Юності, буд.15.</t>
  </si>
  <si>
    <t>КЗ "ДНЗ №74 ВМР"м. Вінниця, вул. Андрія Первозванного, буд.68.</t>
  </si>
  <si>
    <t>КЗ"ЗШ І-ІІІ ст.№15 ВМР" м. Вінниця, вул. Келецька, буд.62.</t>
  </si>
  <si>
    <t>КЗ "ДНЗ №61 ВМР" м. Вінниця, Проспект Юності , буд.30.</t>
  </si>
  <si>
    <t>КЗ "ДНЗ №38 ВМР"м. Вінниця, вул. Смирнова, буд. 6-А.</t>
  </si>
  <si>
    <t>2 квартал 2021р.</t>
  </si>
  <si>
    <t xml:space="preserve">З"ЗШ І - ІІІ ст. №27 ВМР", м. Вінниця, вул. Ватутіна, буд.42 </t>
  </si>
  <si>
    <t>КЗ "ЗШ ІІ-ІІІ ст. №31 ВМР", м. Вінниця, вул.Богдана Ступки, буд.13.</t>
  </si>
  <si>
    <t xml:space="preserve">Придбання теплолічильника </t>
  </si>
  <si>
    <t>КЗ"ЗШ І - ІІІ ст.№3 ім.М.Коцюбинського ВМР" м. Вінниця, вул.Миколи Оводова,2.</t>
  </si>
  <si>
    <t>КЗ"ЗШ І-ІІІст.№4 ім.Д.І.Менделєєва ВМР",м. Вінниця, вул. Гоголя, буд. 18</t>
  </si>
  <si>
    <t>КЗ "ЗШ І- ІІІ ступенів №8 ВМР", м. Вінниця, вул.В. Винниченка,28</t>
  </si>
  <si>
    <t>КЗ "ЗШ І-ІІІ ст.№34 ВМР", м. Вінниця, вул.Миколи Ващука, 12</t>
  </si>
  <si>
    <t>КЗ "ВТЛ", м. Вінниця, вул.Монастирська, буд.4.</t>
  </si>
  <si>
    <t>КЗ "ЗШ І-ІІІ ступенів №14 ВМР", м. Вінниця,вул. Мічуріна, буд.2</t>
  </si>
  <si>
    <t>виготовлення ПКД з техобстеженням</t>
  </si>
  <si>
    <t>КЗ "ДНЗ №51 ВМР" м. Вінниця, вул. Академіка Янгеля, буд.32.</t>
  </si>
  <si>
    <t>КЗ "ДНЗ №67 ВМР" м. Вінниця, вул. Стельмаха , буд.45.</t>
  </si>
  <si>
    <t xml:space="preserve">КЗЗСО І-ІІІ ст.№ 9 ВМР, м. Вінниця, вул. Брацлавська, буд. 98.          </t>
  </si>
  <si>
    <t>КЗ "ЗШ І-ІІІ ст.№ 21 ВМР", м. Вінниця, вул. 600-річчя,16</t>
  </si>
  <si>
    <t>КЗ "ЗШ І - ІІІ ст.№26 ВМР", м. Вінниця, вул.Хмельницьке шосе, буд.27</t>
  </si>
  <si>
    <t>КЗ "ДНЗ №20 ВМР" м. Вінниця, вул. О. Антонова, буд.13А.</t>
  </si>
  <si>
    <t>КЗ "ДНЗ №27 ВМР" м. Вінниця, вул. Острозького , буд.33.</t>
  </si>
  <si>
    <t>КЗ "ДНЗ №28 ВМР" м. Вінниця, вул. Тімірязєва , буд.24.</t>
  </si>
  <si>
    <t>КЗ "ЗШ І-ІІІ ст.№22 ВМР" м. Вінниця, вул.Данила Нечая, буд.11.</t>
  </si>
  <si>
    <t>Реконструкція житлового будинку по вул. Соборній, 89 в м.Вінниці</t>
  </si>
  <si>
    <t>Реконструкція  каналізаційного колектору Д=500мм по вул.Острозького (від вул.Є.Пікуса до вул.В.Антоновича) в м.Вінниці</t>
  </si>
  <si>
    <t>Реконструкція мережі водопроводу по вул.Д.Нечая (від вул.Дубовецької до вул.Г.Успенського) в м.Вінниці</t>
  </si>
  <si>
    <t>393 м</t>
  </si>
  <si>
    <t>Реконструкція мережі водопроводу та каналізації до житлового будинку по вул. В.Порика, 3 в м. Вінниці</t>
  </si>
  <si>
    <t>Реконструкція мережі водопроводу та каналізації до житлового будинку по вул. Стельмаха, 53 в м. Вінниці</t>
  </si>
  <si>
    <t>Реконструкція мережі водопроводу та каналізації до житлових будинків по вул. Воїнів Інтернаціоналістів,8,10 в м.Вінниці</t>
  </si>
  <si>
    <t xml:space="preserve">Реконструкція мережі водопроводу та каналізації до житлових будинків по вул. М.Ващука,3,5,5а,вул. В.Порика,45,47 в м. Вінниці </t>
  </si>
  <si>
    <t>Реконструкція мережі водопроводу та каналізації до житлових будинків по вул. Гоголя, 6,6а, пров. Комунальний, 5 в м.Вінниці</t>
  </si>
  <si>
    <t>289 м</t>
  </si>
  <si>
    <t xml:space="preserve">Реконструкція мережі водопроводу від свердловини №1 до свердловини № 2 в с.Стадниця Вінницької МТГ, Вінницького р-ну, Вінницька обл. </t>
  </si>
  <si>
    <t>3291 м</t>
  </si>
  <si>
    <t>Нове будівництво мережі каналізації по 1-му провулку Бестужева в м. Вінниця</t>
  </si>
  <si>
    <t>144 м</t>
  </si>
  <si>
    <t>Нове будівництво мережі  зовнішньої зливової каналізації по вул. Юрія Смирнова, 134 - тупик Маяковського, 63 в м. Вінниці</t>
  </si>
  <si>
    <t>460 м</t>
  </si>
  <si>
    <t>134 м²</t>
  </si>
  <si>
    <t>Місцевий бюджет; кошти обласного фонду ОНПС</t>
  </si>
  <si>
    <t>Місцевий бюджет; кошти інвестора</t>
  </si>
  <si>
    <t>Виготовлено проектно-кошторисну документацію.  Розпочато виконання робіт з реконструкції будинку</t>
  </si>
  <si>
    <t>Всього по обєкту виконано: 987 м з них: В 2019 році виконано реконструкцію 716 м; В 2020 році виконано реконструкцію 219 м; В 2021 році виконано реконструкцію 52 м</t>
  </si>
  <si>
    <t xml:space="preserve">Всього по обєкту виконано: 3291 м з них: В 2019 році виконано реконструкцію 1622 м; В 2020 році виконано реконструкцію  1529 м; В 2021 році виконано реконструкцію  140 м </t>
  </si>
  <si>
    <t xml:space="preserve">       7 938,12778 - місцевий бюджет;           4 521,76059 - кошти фонду ОНПС</t>
  </si>
  <si>
    <t xml:space="preserve">            264,06051 - місцевий бюджет;          110,18941 - кошти інвестора</t>
  </si>
  <si>
    <t>7 од.</t>
  </si>
  <si>
    <t xml:space="preserve"> На даний час виконані роботи по зборці 3х тролейбусів VinLine. Очікується поставка кузовів та комплектуючих для зборки решти тролейбусів.</t>
  </si>
  <si>
    <t>Побудовано світлофорний обєкт по вул.С.Зулінського в районі будинку №43 (розворотне кільце тролейбуса)</t>
  </si>
  <si>
    <t>82,1 км</t>
  </si>
  <si>
    <t>Департамент енергетики, транспорту та зв'язку (Сорокін А.О.)</t>
  </si>
  <si>
    <t>2021-2023 рр.</t>
  </si>
  <si>
    <t>Фінансується в складі робіт по реконструкції, нового будівництва вулично-шляхової мережі</t>
  </si>
  <si>
    <t>10.3%</t>
  </si>
  <si>
    <t>На сьогоднішній день зевершені роботи по капітальному ремонту Сабарівського шосе в рамках якого збудовано 3.1 км. виділеної велосипедної доріжки. Продовжуються роботи по будівництву велоінфраструктури по вул.Д.Нечая 2черга та вул.Я. Гальчевського. За час дії Програми запалновано розширити веломережу до 110 км.</t>
  </si>
  <si>
    <t>EEA 1.03</t>
  </si>
  <si>
    <t>Розробка нового Генерального плану розвитку міста і Плану зонування міста</t>
  </si>
  <si>
    <t>М. Вінниця</t>
  </si>
  <si>
    <t>Містобудівна документація</t>
  </si>
  <si>
    <t>ДАтаМ</t>
  </si>
  <si>
    <t>Департамент архітектури та містобудування (Ю.Самойленко)</t>
  </si>
  <si>
    <t>2022-2023</t>
  </si>
  <si>
    <t>Бюдлжет</t>
  </si>
  <si>
    <t>Уточнюється Програмою</t>
  </si>
  <si>
    <t>EEA 4.02</t>
  </si>
  <si>
    <t>Запровадження плати за паркування в центрі міста і використання отриманих доходів на поліпшення системи громадського транспорту.
Співпраця з поліцією щодо контролю паркування на велосмугах та заборонених зонах (центр міста і т.п.)</t>
  </si>
  <si>
    <t>Департамент енергетики, транспорту та зв'язку (С.Бузниковатий),
КП "Інститут розвитку міст" (В.Перлов),
Департамент економіки і інвестицій (В.Погосян),
Департамент комунального господарства та благоустрою (Ю.Семенюк),
Департамерт архітектури та містобудування (Ю.Самойленко)</t>
  </si>
  <si>
    <t>Розроблені презентаційні матеріали з пропозиціями щодо розташування парковок які були розглянуті на тематичних нарадах. Подальше виконання профільними Департаментами (ДЕТтаЗ, ДеіІ, ДКГтаБ).</t>
  </si>
  <si>
    <t>20, КІРМ 2030</t>
  </si>
  <si>
    <t>вул. Батозська (Територія мясокомбінату)</t>
  </si>
  <si>
    <t xml:space="preserve">Комплексна реконструкція кварталу бувшого мясокомбінату. Завершено розробку Детального плану території, обмеженої вулицею Академіка Янгеля, площею Привокзальною, залізничними коліями та  межею промислових територій в створі вул. Євгенія Пікуса
</t>
  </si>
  <si>
    <t>27, КІРМ 2030</t>
  </si>
  <si>
    <t>Затверджена концепція формування зеленого каркасу. Розроблені Комплексні схеми благоустрою основних вулиць міста.</t>
  </si>
  <si>
    <t>39, КІРМ 2030</t>
  </si>
  <si>
    <t>вул. Янгеля</t>
  </si>
  <si>
    <t>Розроблений та затверджений детальний план території. Наразі розробляється робоча документація суміжними Департаментами.</t>
  </si>
  <si>
    <t>Інформації щодо виконаних заходів відповідно до перспективної програми дій на 2019 – 2022 роки за напрямом «Європейська Енергетична Відзнака» за 1 півріччя 2021 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</si>
</sst>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0.0"/>
    <numFmt numFmtId="166" formatCode="0.000"/>
    <numFmt numFmtId="167" formatCode="#,##0.000"/>
    <numFmt numFmtId="168" formatCode="0.0"/>
  </numFmts>
  <fonts count="3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b/>
      <sz val="14"/>
      <color theme="1"/>
      <name val="Arial"/>
      <family val="2"/>
      <charset val="204"/>
    </font>
    <font>
      <sz val="14"/>
      <color theme="1"/>
      <name val="Arial"/>
      <family val="2"/>
      <charset val="204"/>
    </font>
    <font>
      <u/>
      <sz val="11"/>
      <color theme="10"/>
      <name val="Calibri"/>
      <family val="2"/>
      <scheme val="minor"/>
    </font>
    <font>
      <sz val="14"/>
      <color theme="1"/>
      <name val="Times New Roman"/>
      <family val="1"/>
      <charset val="204"/>
    </font>
    <font>
      <sz val="11"/>
      <color theme="1"/>
      <name val="Arial"/>
      <family val="2"/>
      <charset val="204"/>
    </font>
    <font>
      <b/>
      <sz val="18"/>
      <color theme="1"/>
      <name val="Arial"/>
      <family val="2"/>
      <charset val="204"/>
    </font>
    <font>
      <sz val="11"/>
      <name val="Arial"/>
      <family val="2"/>
      <charset val="204"/>
    </font>
    <font>
      <b/>
      <sz val="11"/>
      <color theme="1"/>
      <name val="Arial"/>
      <family val="2"/>
      <charset val="204"/>
    </font>
    <font>
      <b/>
      <sz val="11"/>
      <name val="Arial"/>
      <family val="2"/>
      <charset val="204"/>
    </font>
    <font>
      <sz val="11"/>
      <color rgb="FF000000"/>
      <name val="Arial"/>
      <family val="2"/>
      <charset val="204"/>
    </font>
    <font>
      <sz val="14"/>
      <name val="Times New Roman"/>
      <family val="1"/>
      <charset val="204"/>
    </font>
    <font>
      <sz val="14"/>
      <color rgb="FFFF0000"/>
      <name val="Times New Roman"/>
      <family val="1"/>
      <charset val="204"/>
    </font>
    <font>
      <b/>
      <sz val="14"/>
      <color theme="1"/>
      <name val="Times New Roman"/>
      <family val="1"/>
      <charset val="204"/>
    </font>
    <font>
      <sz val="14"/>
      <color indexed="8"/>
      <name val="Times New Roman"/>
      <family val="1"/>
      <charset val="204"/>
    </font>
    <font>
      <sz val="14"/>
      <color rgb="FF000000"/>
      <name val="Times New Roman"/>
      <family val="1"/>
      <charset val="204"/>
    </font>
    <font>
      <sz val="11"/>
      <color theme="1"/>
      <name val="Times New Roman"/>
      <family val="1"/>
      <charset val="204"/>
    </font>
    <font>
      <sz val="11"/>
      <color theme="1"/>
      <name val="Bahnschrift"/>
      <family val="2"/>
      <charset val="204"/>
    </font>
    <font>
      <sz val="11"/>
      <name val="Bahnschrift"/>
      <family val="2"/>
      <charset val="204"/>
    </font>
    <font>
      <b/>
      <sz val="11"/>
      <color theme="0"/>
      <name val="Bahnschrift"/>
      <family val="2"/>
      <charset val="204"/>
    </font>
    <font>
      <b/>
      <sz val="16"/>
      <color theme="1"/>
      <name val="Times New Roman"/>
      <family val="1"/>
      <charset val="204"/>
    </font>
    <font>
      <sz val="11"/>
      <name val="Calibri"/>
      <family val="2"/>
      <scheme val="minor"/>
    </font>
    <font>
      <sz val="11"/>
      <color rgb="FFFF0000"/>
      <name val="Calibri"/>
      <family val="2"/>
      <charset val="204"/>
      <scheme val="minor"/>
    </font>
    <font>
      <b/>
      <sz val="11"/>
      <color theme="1"/>
      <name val="Calibri"/>
      <family val="2"/>
      <charset val="204"/>
      <scheme val="minor"/>
    </font>
    <font>
      <b/>
      <sz val="11"/>
      <name val="Calibri"/>
      <family val="2"/>
      <charset val="204"/>
      <scheme val="minor"/>
    </font>
    <font>
      <sz val="11"/>
      <name val="Calibri"/>
      <family val="2"/>
      <charset val="204"/>
      <scheme val="minor"/>
    </font>
    <font>
      <sz val="11"/>
      <color rgb="FF000000"/>
      <name val="Calibri"/>
      <family val="2"/>
      <charset val="204"/>
      <scheme val="minor"/>
    </font>
    <font>
      <sz val="12"/>
      <color theme="1"/>
      <name val="Calibri"/>
      <family val="2"/>
      <charset val="204"/>
      <scheme val="minor"/>
    </font>
    <font>
      <sz val="12"/>
      <name val="Calibri"/>
      <family val="2"/>
      <charset val="204"/>
      <scheme val="minor"/>
    </font>
    <font>
      <b/>
      <sz val="14"/>
      <name val="Times New Roman"/>
      <family val="1"/>
      <charset val="204"/>
    </font>
    <font>
      <b/>
      <sz val="14"/>
      <color rgb="FFFF0000"/>
      <name val="Times New Roman"/>
      <family val="1"/>
      <charset val="204"/>
    </font>
    <font>
      <sz val="18"/>
      <color theme="1"/>
      <name val="Times New Roman"/>
      <family val="1"/>
      <charset val="204"/>
    </font>
    <font>
      <b/>
      <sz val="11"/>
      <color theme="1"/>
      <name val="Calibri"/>
      <family val="2"/>
      <scheme val="minor"/>
    </font>
    <font>
      <sz val="12"/>
      <color theme="1"/>
      <name val="Times New Roman"/>
      <family val="1"/>
      <charset val="204"/>
    </font>
  </fonts>
  <fills count="14">
    <fill>
      <patternFill patternType="none"/>
    </fill>
    <fill>
      <patternFill patternType="gray125"/>
    </fill>
    <fill>
      <patternFill patternType="solid">
        <fgColor rgb="FF92D050"/>
        <bgColor theme="4"/>
      </patternFill>
    </fill>
    <fill>
      <patternFill patternType="solid">
        <fgColor rgb="FF92D050"/>
        <bgColor indexed="64"/>
      </patternFill>
    </fill>
    <fill>
      <patternFill patternType="solid">
        <fgColor rgb="FF0070C0"/>
        <bgColor theme="4"/>
      </patternFill>
    </fill>
    <fill>
      <patternFill patternType="solid">
        <fgColor rgb="FF0070C0"/>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79998168889431442"/>
        <bgColor theme="4" tint="0.79998168889431442"/>
      </patternFill>
    </fill>
    <fill>
      <patternFill patternType="solid">
        <fgColor theme="0"/>
        <bgColor theme="4" tint="0.79998168889431442"/>
      </patternFill>
    </fill>
    <fill>
      <patternFill patternType="solid">
        <fgColor rgb="FF00B050"/>
        <bgColor indexed="64"/>
      </patternFill>
    </fill>
    <fill>
      <patternFill patternType="solid">
        <fgColor rgb="FFFF0000"/>
        <bgColor indexed="64"/>
      </patternFill>
    </fill>
    <fill>
      <patternFill patternType="solid">
        <fgColor theme="4"/>
        <bgColor theme="4"/>
      </patternFill>
    </fill>
    <fill>
      <patternFill patternType="solid">
        <fgColor theme="4" tint="0.79998168889431442"/>
        <bgColor theme="4" tint="0.79998168889431442"/>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theme="4" tint="0.39997558519241921"/>
      </bottom>
      <diagonal/>
    </border>
    <border>
      <left/>
      <right/>
      <top style="thin">
        <color theme="4" tint="0.39997558519241921"/>
      </top>
      <bottom style="thin">
        <color theme="4" tint="0.39997558519241921"/>
      </bottom>
      <diagonal/>
    </border>
    <border>
      <left style="thin">
        <color indexed="64"/>
      </left>
      <right style="thin">
        <color indexed="64"/>
      </right>
      <top style="thin">
        <color theme="4" tint="0.39997558519241921"/>
      </top>
      <bottom style="thin">
        <color theme="4" tint="0.39997558519241921"/>
      </bottom>
      <diagonal/>
    </border>
    <border>
      <left style="thin">
        <color indexed="64"/>
      </left>
      <right/>
      <top style="thin">
        <color theme="4" tint="0.39997558519241921"/>
      </top>
      <bottom style="thin">
        <color theme="4" tint="0.39997558519241921"/>
      </bottom>
      <diagonal/>
    </border>
    <border>
      <left style="thin">
        <color rgb="FF92D050"/>
      </left>
      <right/>
      <top style="thin">
        <color rgb="FF92D050"/>
      </top>
      <bottom style="thin">
        <color rgb="FF92D050"/>
      </bottom>
      <diagonal/>
    </border>
    <border>
      <left style="thin">
        <color rgb="FF92D050"/>
      </left>
      <right style="thin">
        <color rgb="FF92D050"/>
      </right>
      <top style="thin">
        <color rgb="FF92D050"/>
      </top>
      <bottom/>
      <diagonal/>
    </border>
    <border>
      <left style="thin">
        <color rgb="FF92D050"/>
      </left>
      <right style="thin">
        <color rgb="FF92D050"/>
      </right>
      <top style="thin">
        <color rgb="FF92D050"/>
      </top>
      <bottom style="thin">
        <color rgb="FF92D050"/>
      </bottom>
      <diagonal/>
    </border>
    <border>
      <left/>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3" fillId="0" borderId="0"/>
    <xf numFmtId="0" fontId="6" fillId="0" borderId="0" applyNumberFormat="0" applyFill="0" applyBorder="0" applyAlignment="0" applyProtection="0"/>
    <xf numFmtId="0" fontId="2" fillId="0" borderId="0"/>
    <xf numFmtId="164" fontId="3" fillId="0" borderId="0" applyFont="0" applyFill="0" applyBorder="0" applyAlignment="0" applyProtection="0"/>
  </cellStyleXfs>
  <cellXfs count="275">
    <xf numFmtId="0" fontId="0" fillId="0" borderId="0" xfId="0"/>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4" fontId="7" fillId="0" borderId="1" xfId="0" applyNumberFormat="1" applyFont="1" applyBorder="1" applyAlignment="1">
      <alignment horizontal="center" vertical="center"/>
    </xf>
    <xf numFmtId="4" fontId="7" fillId="0" borderId="1" xfId="2" applyNumberFormat="1" applyFont="1" applyBorder="1" applyAlignment="1">
      <alignment horizontal="center" vertical="center"/>
    </xf>
    <xf numFmtId="3" fontId="7" fillId="0" borderId="1" xfId="0" applyNumberFormat="1" applyFont="1" applyBorder="1" applyAlignment="1">
      <alignment horizontal="center" vertical="center"/>
    </xf>
    <xf numFmtId="9" fontId="7" fillId="0" borderId="1" xfId="0" applyNumberFormat="1" applyFont="1" applyBorder="1" applyAlignment="1">
      <alignment horizontal="center" vertical="center"/>
    </xf>
    <xf numFmtId="0" fontId="5" fillId="0" borderId="0" xfId="0" applyFont="1" applyBorder="1" applyAlignment="1">
      <alignment horizontal="center"/>
    </xf>
    <xf numFmtId="0" fontId="4" fillId="2" borderId="1"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9" fillId="0" borderId="0" xfId="0" applyFont="1" applyBorder="1" applyAlignment="1">
      <alignment horizont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49" fontId="7" fillId="4" borderId="1" xfId="0" applyNumberFormat="1" applyFont="1" applyFill="1" applyBorder="1" applyAlignment="1">
      <alignment horizontal="center" vertical="center" wrapText="1"/>
    </xf>
    <xf numFmtId="49" fontId="7" fillId="5" borderId="1" xfId="0" applyNumberFormat="1" applyFont="1" applyFill="1" applyBorder="1" applyAlignment="1">
      <alignment horizontal="center" vertical="center" wrapText="1"/>
    </xf>
    <xf numFmtId="9" fontId="7" fillId="4" borderId="1" xfId="0" applyNumberFormat="1" applyFont="1" applyFill="1" applyBorder="1" applyAlignment="1">
      <alignment horizontal="center" vertical="center" wrapText="1"/>
    </xf>
    <xf numFmtId="0" fontId="16" fillId="2" borderId="1" xfId="0" applyNumberFormat="1" applyFont="1" applyFill="1" applyBorder="1" applyAlignment="1">
      <alignment horizontal="center" vertical="center" wrapText="1"/>
    </xf>
    <xf numFmtId="0" fontId="16" fillId="3" borderId="1" xfId="0" applyNumberFormat="1" applyFont="1" applyFill="1" applyBorder="1" applyAlignment="1">
      <alignment horizontal="center" vertical="center" wrapText="1"/>
    </xf>
    <xf numFmtId="167" fontId="7"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0" fontId="7" fillId="0" borderId="1" xfId="1" applyFont="1" applyFill="1" applyBorder="1" applyAlignment="1">
      <alignment horizontal="center" vertical="center" wrapText="1"/>
    </xf>
    <xf numFmtId="9" fontId="7" fillId="0" borderId="1" xfId="1" applyNumberFormat="1" applyFont="1" applyFill="1" applyBorder="1" applyAlignment="1">
      <alignment horizontal="center" vertical="center" wrapText="1"/>
    </xf>
    <xf numFmtId="0" fontId="14" fillId="0" borderId="1" xfId="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0" fontId="16" fillId="0" borderId="1" xfId="0" applyFont="1" applyBorder="1" applyAlignment="1">
      <alignment horizontal="center" vertical="center" wrapText="1"/>
    </xf>
    <xf numFmtId="0" fontId="19" fillId="0" borderId="0" xfId="0" applyFont="1" applyAlignment="1">
      <alignment horizontal="center" vertical="center" wrapText="1"/>
    </xf>
    <xf numFmtId="0" fontId="19" fillId="0" borderId="0" xfId="0" applyFont="1" applyAlignment="1">
      <alignment wrapText="1"/>
    </xf>
    <xf numFmtId="167" fontId="15" fillId="0" borderId="1" xfId="0"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19" fillId="0" borderId="0" xfId="0" applyNumberFormat="1" applyFont="1" applyAlignment="1">
      <alignment horizontal="center" vertical="center" wrapText="1"/>
    </xf>
    <xf numFmtId="14" fontId="7" fillId="0" borderId="1" xfId="0"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0" fontId="17" fillId="0" borderId="1" xfId="0" applyFont="1" applyFill="1" applyBorder="1" applyAlignment="1">
      <alignment horizontal="center" vertical="center" wrapText="1"/>
    </xf>
    <xf numFmtId="166" fontId="7" fillId="0" borderId="1"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49" fontId="14" fillId="0" borderId="1" xfId="1" applyNumberFormat="1" applyFont="1" applyFill="1" applyBorder="1" applyAlignment="1">
      <alignment horizontal="center" vertical="center" wrapText="1"/>
    </xf>
    <xf numFmtId="166" fontId="7" fillId="0" borderId="1" xfId="1" applyNumberFormat="1" applyFont="1" applyFill="1" applyBorder="1" applyAlignment="1">
      <alignment horizontal="center" vertical="center" wrapText="1"/>
    </xf>
    <xf numFmtId="0" fontId="18" fillId="0" borderId="1" xfId="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0" fontId="22" fillId="12" borderId="6" xfId="0" applyFont="1" applyFill="1" applyBorder="1" applyAlignment="1">
      <alignment horizontal="center" vertical="center" wrapText="1"/>
    </xf>
    <xf numFmtId="0" fontId="8"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20" fillId="0" borderId="1" xfId="0" applyFont="1" applyBorder="1" applyAlignment="1">
      <alignment horizontal="center" vertical="center" wrapText="1"/>
    </xf>
    <xf numFmtId="49" fontId="21"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8" fillId="0" borderId="1" xfId="0" applyFont="1" applyBorder="1" applyAlignment="1">
      <alignment horizontal="center" vertical="center"/>
    </xf>
    <xf numFmtId="0" fontId="13" fillId="0" borderId="1" xfId="0" applyFont="1" applyBorder="1" applyAlignment="1">
      <alignment horizontal="center" vertical="center" wrapText="1"/>
    </xf>
    <xf numFmtId="0" fontId="20" fillId="0" borderId="1" xfId="0" quotePrefix="1" applyFont="1" applyBorder="1" applyAlignment="1">
      <alignment horizontal="center" vertical="center" wrapText="1"/>
    </xf>
    <xf numFmtId="0" fontId="13" fillId="0" borderId="1" xfId="0" applyFont="1" applyBorder="1" applyAlignment="1">
      <alignment horizontal="center" vertical="center"/>
    </xf>
    <xf numFmtId="0" fontId="10" fillId="6" borderId="1" xfId="0" applyFont="1" applyFill="1" applyBorder="1" applyAlignment="1">
      <alignment horizontal="center" vertical="center" wrapText="1"/>
    </xf>
    <xf numFmtId="9" fontId="8" fillId="0" borderId="1" xfId="0" applyNumberFormat="1" applyFont="1" applyBorder="1" applyAlignment="1">
      <alignment horizontal="center" vertical="center"/>
    </xf>
    <xf numFmtId="14" fontId="8" fillId="0" borderId="1" xfId="0" applyNumberFormat="1" applyFont="1" applyBorder="1" applyAlignment="1">
      <alignment horizontal="center" vertical="center" wrapText="1"/>
    </xf>
    <xf numFmtId="0" fontId="8" fillId="11" borderId="1" xfId="0" applyFont="1" applyFill="1" applyBorder="1" applyAlignment="1">
      <alignment horizontal="center" vertical="center"/>
    </xf>
    <xf numFmtId="0" fontId="11" fillId="0" borderId="1" xfId="0" applyFont="1" applyBorder="1" applyAlignment="1">
      <alignment horizontal="center" vertical="center"/>
    </xf>
    <xf numFmtId="49" fontId="12" fillId="0" borderId="1" xfId="0" applyNumberFormat="1" applyFont="1" applyBorder="1" applyAlignment="1">
      <alignment horizontal="center" vertical="center" wrapText="1"/>
    </xf>
    <xf numFmtId="167" fontId="8" fillId="0" borderId="1" xfId="0" applyNumberFormat="1" applyFont="1" applyBorder="1" applyAlignment="1">
      <alignment horizontal="center" vertical="center" wrapText="1"/>
    </xf>
    <xf numFmtId="167" fontId="8" fillId="0" borderId="1" xfId="0" applyNumberFormat="1" applyFont="1" applyBorder="1" applyAlignment="1">
      <alignment horizontal="center" vertical="center"/>
    </xf>
    <xf numFmtId="9" fontId="8" fillId="0" borderId="1" xfId="0" applyNumberFormat="1" applyFont="1" applyBorder="1" applyAlignment="1">
      <alignment horizontal="center" vertical="center" wrapText="1"/>
    </xf>
    <xf numFmtId="9" fontId="13" fillId="0" borderId="1" xfId="0" applyNumberFormat="1" applyFont="1" applyBorder="1" applyAlignment="1">
      <alignment horizontal="center" vertical="center"/>
    </xf>
    <xf numFmtId="9" fontId="20"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xf>
    <xf numFmtId="49" fontId="22" fillId="12" borderId="6" xfId="0" applyNumberFormat="1" applyFont="1" applyFill="1" applyBorder="1" applyAlignment="1">
      <alignment horizontal="center" vertical="center" wrapText="1"/>
    </xf>
    <xf numFmtId="49" fontId="22" fillId="10" borderId="6" xfId="0" applyNumberFormat="1" applyFont="1" applyFill="1" applyBorder="1" applyAlignment="1">
      <alignment horizontal="center" vertical="center" wrapText="1"/>
    </xf>
    <xf numFmtId="9" fontId="22" fillId="12" borderId="7" xfId="0" applyNumberFormat="1" applyFont="1" applyFill="1" applyBorder="1" applyAlignment="1">
      <alignment horizontal="center" vertical="center" wrapText="1"/>
    </xf>
    <xf numFmtId="49" fontId="22" fillId="10" borderId="8" xfId="0" applyNumberFormat="1" applyFont="1" applyFill="1" applyBorder="1" applyAlignment="1">
      <alignment horizontal="center" vertical="center" wrapText="1"/>
    </xf>
    <xf numFmtId="49" fontId="22" fillId="10" borderId="9" xfId="0" applyNumberFormat="1" applyFont="1" applyFill="1" applyBorder="1" applyAlignment="1">
      <alignment horizontal="center" vertical="center" wrapText="1"/>
    </xf>
    <xf numFmtId="49" fontId="22" fillId="12" borderId="7" xfId="0" applyNumberFormat="1" applyFont="1" applyFill="1" applyBorder="1" applyAlignment="1">
      <alignment horizontal="center" vertical="center" wrapText="1"/>
    </xf>
    <xf numFmtId="0" fontId="20" fillId="13" borderId="1" xfId="0" applyFont="1" applyFill="1" applyBorder="1" applyAlignment="1">
      <alignment horizontal="center" vertical="center" wrapText="1"/>
    </xf>
    <xf numFmtId="49" fontId="21" fillId="13" borderId="1" xfId="0" applyNumberFormat="1" applyFont="1" applyFill="1" applyBorder="1" applyAlignment="1">
      <alignment horizontal="center" vertical="center" wrapText="1"/>
    </xf>
    <xf numFmtId="0" fontId="21" fillId="13" borderId="1" xfId="0" applyFont="1" applyFill="1" applyBorder="1" applyAlignment="1">
      <alignment horizontal="center" vertical="center" wrapText="1"/>
    </xf>
    <xf numFmtId="9" fontId="20" fillId="13" borderId="1" xfId="0" applyNumberFormat="1" applyFont="1" applyFill="1" applyBorder="1" applyAlignment="1">
      <alignment horizontal="center" vertical="center" wrapText="1"/>
    </xf>
    <xf numFmtId="0" fontId="8" fillId="13" borderId="1" xfId="0" applyFont="1" applyFill="1" applyBorder="1" applyAlignment="1">
      <alignment horizontal="center" vertical="center" wrapText="1"/>
    </xf>
    <xf numFmtId="9" fontId="8" fillId="13" borderId="1" xfId="0" applyNumberFormat="1" applyFont="1" applyFill="1" applyBorder="1" applyAlignment="1">
      <alignment horizontal="center" vertical="center" wrapText="1"/>
    </xf>
    <xf numFmtId="0" fontId="20" fillId="0" borderId="1" xfId="3" applyNumberFormat="1" applyFont="1" applyBorder="1" applyAlignment="1">
      <alignment horizontal="center" vertical="center" wrapText="1"/>
    </xf>
    <xf numFmtId="0" fontId="2" fillId="0" borderId="1" xfId="3" applyNumberFormat="1" applyFont="1" applyBorder="1" applyAlignment="1">
      <alignment horizontal="center" vertical="center" wrapText="1"/>
    </xf>
    <xf numFmtId="0" fontId="10" fillId="13" borderId="1" xfId="0" applyFont="1" applyFill="1" applyBorder="1" applyAlignment="1">
      <alignment horizontal="center" vertical="center" wrapText="1"/>
    </xf>
    <xf numFmtId="9" fontId="10" fillId="13" borderId="1" xfId="0" applyNumberFormat="1" applyFont="1" applyFill="1" applyBorder="1" applyAlignment="1">
      <alignment horizontal="center" vertical="center" wrapText="1"/>
    </xf>
    <xf numFmtId="0" fontId="8" fillId="13" borderId="1" xfId="0" applyFont="1" applyFill="1" applyBorder="1" applyAlignment="1">
      <alignment horizontal="center" vertical="center"/>
    </xf>
    <xf numFmtId="9" fontId="8" fillId="13" borderId="1" xfId="0" applyNumberFormat="1" applyFont="1" applyFill="1" applyBorder="1" applyAlignment="1">
      <alignment horizontal="center" vertical="center"/>
    </xf>
    <xf numFmtId="49" fontId="10" fillId="13" borderId="1" xfId="0" applyNumberFormat="1" applyFont="1" applyFill="1" applyBorder="1" applyAlignment="1">
      <alignment horizontal="center" vertical="center" wrapText="1"/>
    </xf>
    <xf numFmtId="14" fontId="8" fillId="13" borderId="1" xfId="0" applyNumberFormat="1" applyFont="1" applyFill="1" applyBorder="1" applyAlignment="1">
      <alignment horizontal="center" vertical="center" wrapText="1"/>
    </xf>
    <xf numFmtId="0" fontId="13" fillId="13" borderId="1" xfId="0" applyFont="1" applyFill="1" applyBorder="1" applyAlignment="1">
      <alignment horizontal="center" vertical="center" wrapText="1"/>
    </xf>
    <xf numFmtId="0" fontId="13" fillId="13" borderId="1" xfId="0" applyFont="1" applyFill="1" applyBorder="1" applyAlignment="1">
      <alignment horizontal="center" vertical="center"/>
    </xf>
    <xf numFmtId="9" fontId="13" fillId="13" borderId="1" xfId="0" applyNumberFormat="1" applyFont="1" applyFill="1" applyBorder="1" applyAlignment="1">
      <alignment horizontal="center" vertical="center"/>
    </xf>
    <xf numFmtId="0" fontId="11" fillId="13" borderId="1" xfId="0" applyFont="1" applyFill="1" applyBorder="1" applyAlignment="1">
      <alignment horizontal="center" vertical="center"/>
    </xf>
    <xf numFmtId="49" fontId="12" fillId="13" borderId="1" xfId="0" applyNumberFormat="1" applyFont="1" applyFill="1" applyBorder="1" applyAlignment="1">
      <alignment horizontal="center" vertical="center" wrapText="1"/>
    </xf>
    <xf numFmtId="167" fontId="8" fillId="13" borderId="1" xfId="0" applyNumberFormat="1" applyFont="1" applyFill="1" applyBorder="1" applyAlignment="1">
      <alignment horizontal="center" vertical="center" wrapText="1"/>
    </xf>
    <xf numFmtId="167" fontId="8" fillId="13" borderId="1" xfId="0" applyNumberFormat="1" applyFont="1" applyFill="1" applyBorder="1" applyAlignment="1">
      <alignment horizontal="center" vertical="center"/>
    </xf>
    <xf numFmtId="3" fontId="8" fillId="13" borderId="1" xfId="0" applyNumberFormat="1"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0" fontId="7" fillId="0" borderId="1" xfId="2" applyFont="1" applyFill="1" applyBorder="1" applyAlignment="1">
      <alignment horizontal="center" vertical="center" wrapText="1"/>
    </xf>
    <xf numFmtId="17" fontId="7" fillId="0" borderId="1" xfId="0" applyNumberFormat="1" applyFont="1" applyFill="1" applyBorder="1" applyAlignment="1">
      <alignment horizontal="center" vertical="center" wrapText="1"/>
    </xf>
    <xf numFmtId="0" fontId="7" fillId="0" borderId="1" xfId="0" quotePrefix="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9" fillId="0" borderId="0" xfId="0" applyFont="1" applyFill="1"/>
    <xf numFmtId="4"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xf>
    <xf numFmtId="9" fontId="7" fillId="0" borderId="1" xfId="0" applyNumberFormat="1" applyFont="1" applyFill="1" applyBorder="1" applyAlignment="1">
      <alignment horizontal="center" vertical="center"/>
    </xf>
    <xf numFmtId="166" fontId="7" fillId="0" borderId="1" xfId="0" applyNumberFormat="1" applyFont="1" applyFill="1" applyBorder="1" applyAlignment="1">
      <alignment horizontal="center" vertical="center"/>
    </xf>
    <xf numFmtId="168" fontId="7" fillId="0" borderId="1" xfId="0" applyNumberFormat="1" applyFont="1" applyFill="1" applyBorder="1" applyAlignment="1">
      <alignment horizontal="center" vertical="center" wrapText="1"/>
    </xf>
    <xf numFmtId="0" fontId="14" fillId="0" borderId="1" xfId="0" applyFont="1" applyFill="1" applyBorder="1" applyAlignment="1">
      <alignment vertical="center" wrapText="1"/>
    </xf>
    <xf numFmtId="49" fontId="7" fillId="0" borderId="1" xfId="4"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0" fontId="23" fillId="0" borderId="1" xfId="0" applyFont="1" applyFill="1" applyBorder="1" applyAlignment="1">
      <alignment horizontal="right" vertical="center" wrapText="1"/>
    </xf>
    <xf numFmtId="0" fontId="7" fillId="0" borderId="0" xfId="0" applyFont="1" applyAlignment="1">
      <alignment horizontal="center" vertical="center"/>
    </xf>
    <xf numFmtId="0" fontId="7" fillId="6" borderId="1" xfId="0" applyFont="1" applyFill="1" applyBorder="1" applyAlignment="1">
      <alignment horizontal="center" vertical="center"/>
    </xf>
    <xf numFmtId="166" fontId="7" fillId="6" borderId="1" xfId="0" applyNumberFormat="1" applyFont="1" applyFill="1" applyBorder="1" applyAlignment="1">
      <alignment horizontal="center" vertical="center"/>
    </xf>
    <xf numFmtId="0" fontId="14" fillId="6" borderId="1"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0" fontId="14" fillId="6" borderId="1" xfId="0" applyFont="1" applyFill="1" applyBorder="1" applyAlignment="1">
      <alignment horizontal="center" vertical="center" wrapText="1"/>
    </xf>
    <xf numFmtId="9" fontId="14" fillId="6" borderId="1" xfId="0" applyNumberFormat="1" applyFont="1" applyFill="1" applyBorder="1" applyAlignment="1">
      <alignment horizontal="center" vertical="center"/>
    </xf>
    <xf numFmtId="0" fontId="15"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0" xfId="0" applyFont="1" applyFill="1" applyAlignment="1">
      <alignment horizontal="center" vertical="center"/>
    </xf>
    <xf numFmtId="9" fontId="7" fillId="6" borderId="1" xfId="0" applyNumberFormat="1" applyFont="1" applyFill="1" applyBorder="1" applyAlignment="1">
      <alignment horizontal="center" vertical="center" wrapText="1"/>
    </xf>
    <xf numFmtId="9" fontId="7" fillId="6" borderId="1" xfId="0" applyNumberFormat="1" applyFont="1" applyFill="1" applyBorder="1" applyAlignment="1">
      <alignment horizontal="center" vertical="center"/>
    </xf>
    <xf numFmtId="167" fontId="7" fillId="6" borderId="1" xfId="0" applyNumberFormat="1" applyFont="1" applyFill="1" applyBorder="1" applyAlignment="1">
      <alignment horizontal="center" vertical="center" wrapText="1"/>
    </xf>
    <xf numFmtId="167" fontId="7" fillId="6" borderId="1" xfId="0" applyNumberFormat="1" applyFont="1" applyFill="1" applyBorder="1" applyAlignment="1">
      <alignment horizontal="center" vertical="center"/>
    </xf>
    <xf numFmtId="49" fontId="7" fillId="6" borderId="1" xfId="0" applyNumberFormat="1" applyFont="1" applyFill="1" applyBorder="1" applyAlignment="1">
      <alignment horizontal="center" vertical="center" wrapText="1"/>
    </xf>
    <xf numFmtId="167" fontId="14" fillId="6" borderId="1" xfId="0" applyNumberFormat="1" applyFont="1" applyFill="1" applyBorder="1" applyAlignment="1">
      <alignment horizontal="center" vertical="center"/>
    </xf>
    <xf numFmtId="166" fontId="7" fillId="6" borderId="1" xfId="0" applyNumberFormat="1" applyFont="1" applyFill="1" applyBorder="1" applyAlignment="1">
      <alignment horizontal="center" vertical="center" wrapText="1"/>
    </xf>
    <xf numFmtId="0" fontId="7" fillId="6" borderId="0" xfId="0" applyFont="1" applyFill="1" applyAlignment="1">
      <alignment horizontal="center" vertical="center" wrapText="1"/>
    </xf>
    <xf numFmtId="0" fontId="17" fillId="6" borderId="1" xfId="0" applyFont="1" applyFill="1" applyBorder="1" applyAlignment="1">
      <alignment horizontal="center" vertical="center" wrapText="1"/>
    </xf>
    <xf numFmtId="0" fontId="19" fillId="6" borderId="0" xfId="0" applyFont="1" applyFill="1"/>
    <xf numFmtId="0" fontId="14" fillId="6" borderId="0" xfId="0" applyFont="1" applyFill="1" applyAlignment="1">
      <alignment horizontal="center" vertical="center"/>
    </xf>
    <xf numFmtId="9" fontId="14" fillId="6" borderId="1" xfId="0" applyNumberFormat="1" applyFont="1" applyFill="1" applyBorder="1" applyAlignment="1">
      <alignment horizontal="center" vertical="center" wrapText="1"/>
    </xf>
    <xf numFmtId="0" fontId="24" fillId="6" borderId="0" xfId="0" applyFont="1" applyFill="1"/>
    <xf numFmtId="14" fontId="14" fillId="6" borderId="1" xfId="0" applyNumberFormat="1" applyFont="1" applyFill="1" applyBorder="1" applyAlignment="1">
      <alignment horizontal="center" vertical="center" wrapText="1"/>
    </xf>
    <xf numFmtId="4" fontId="14" fillId="6" borderId="1" xfId="2" applyNumberFormat="1" applyFont="1" applyFill="1" applyBorder="1" applyAlignment="1">
      <alignment horizontal="center" vertical="center" wrapText="1"/>
    </xf>
    <xf numFmtId="49" fontId="14" fillId="6" borderId="10" xfId="0" applyNumberFormat="1" applyFont="1" applyFill="1" applyBorder="1" applyAlignment="1">
      <alignment horizontal="center" vertical="center" wrapText="1"/>
    </xf>
    <xf numFmtId="2" fontId="14" fillId="6" borderId="1" xfId="0" applyNumberFormat="1" applyFont="1" applyFill="1" applyBorder="1" applyAlignment="1">
      <alignment horizontal="center" vertical="center"/>
    </xf>
    <xf numFmtId="49" fontId="14" fillId="6" borderId="0" xfId="0" applyNumberFormat="1" applyFont="1" applyFill="1" applyBorder="1" applyAlignment="1">
      <alignment horizontal="center" vertical="center" wrapText="1"/>
    </xf>
    <xf numFmtId="0" fontId="14" fillId="6" borderId="3" xfId="0" applyFont="1" applyFill="1" applyBorder="1" applyAlignment="1">
      <alignment horizontal="center" vertical="center"/>
    </xf>
    <xf numFmtId="0" fontId="14" fillId="6" borderId="1" xfId="0" applyNumberFormat="1" applyFont="1" applyFill="1" applyBorder="1" applyAlignment="1">
      <alignment horizontal="center" vertical="center" wrapText="1"/>
    </xf>
    <xf numFmtId="0" fontId="14" fillId="6" borderId="11" xfId="0" applyFont="1" applyFill="1" applyBorder="1" applyAlignment="1">
      <alignment horizontal="center" vertical="center" wrapText="1"/>
    </xf>
    <xf numFmtId="0" fontId="14" fillId="6" borderId="1" xfId="0" applyNumberFormat="1" applyFont="1" applyFill="1" applyBorder="1" applyAlignment="1">
      <alignment horizontal="center" vertical="center" wrapText="1" shrinkToFit="1"/>
    </xf>
    <xf numFmtId="0" fontId="14" fillId="6" borderId="1" xfId="0" applyFont="1" applyFill="1" applyBorder="1" applyAlignment="1">
      <alignment horizontal="center" vertical="center" wrapText="1" shrinkToFit="1"/>
    </xf>
    <xf numFmtId="4" fontId="14" fillId="6" borderId="1" xfId="0" applyNumberFormat="1"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0" borderId="12" xfId="0" applyFont="1" applyBorder="1" applyAlignment="1">
      <alignment horizontal="center" vertical="center" wrapText="1"/>
    </xf>
    <xf numFmtId="49" fontId="14" fillId="0" borderId="12"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1" fontId="18" fillId="0" borderId="1" xfId="0" applyNumberFormat="1" applyFont="1" applyBorder="1" applyAlignment="1">
      <alignment horizontal="center" vertical="center"/>
    </xf>
    <xf numFmtId="0" fontId="14" fillId="0" borderId="1" xfId="0" applyFont="1" applyFill="1" applyBorder="1" applyAlignment="1">
      <alignment horizontal="left" vertical="center" wrapText="1"/>
    </xf>
    <xf numFmtId="165" fontId="7" fillId="6"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7" fillId="0" borderId="1" xfId="0"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167" fontId="1" fillId="0" borderId="1" xfId="0" applyNumberFormat="1" applyFont="1" applyFill="1" applyBorder="1" applyAlignment="1">
      <alignment horizontal="center" vertical="center" wrapText="1"/>
    </xf>
    <xf numFmtId="49" fontId="28"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165"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wrapText="1"/>
    </xf>
    <xf numFmtId="9" fontId="28" fillId="0" borderId="1" xfId="0" applyNumberFormat="1" applyFont="1" applyFill="1" applyBorder="1" applyAlignment="1">
      <alignment horizontal="center" vertical="center" wrapText="1"/>
    </xf>
    <xf numFmtId="0" fontId="28" fillId="0" borderId="1" xfId="0" applyFont="1" applyFill="1" applyBorder="1" applyAlignment="1">
      <alignment horizontal="center" vertical="center" wrapText="1" shrinkToFit="1"/>
    </xf>
    <xf numFmtId="14" fontId="1" fillId="0"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25" fillId="0" borderId="1" xfId="0" applyNumberFormat="1" applyFont="1" applyFill="1" applyBorder="1" applyAlignment="1">
      <alignment horizontal="center" vertical="center" wrapText="1"/>
    </xf>
    <xf numFmtId="9" fontId="29"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1" fillId="0" borderId="1" xfId="1" applyNumberFormat="1"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9" fontId="30" fillId="0" borderId="1" xfId="0" applyNumberFormat="1" applyFont="1" applyFill="1" applyBorder="1" applyAlignment="1">
      <alignment horizontal="center" vertical="center" wrapText="1"/>
    </xf>
    <xf numFmtId="9" fontId="31"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168" fontId="1" fillId="0" borderId="1" xfId="0" applyNumberFormat="1" applyFont="1" applyFill="1" applyBorder="1" applyAlignment="1">
      <alignment horizontal="center" vertical="center" wrapText="1"/>
    </xf>
    <xf numFmtId="0" fontId="1" fillId="0" borderId="1" xfId="1" applyNumberFormat="1" applyFont="1" applyFill="1" applyBorder="1" applyAlignment="1">
      <alignment horizontal="center" vertical="center"/>
    </xf>
    <xf numFmtId="49" fontId="28" fillId="0" borderId="1" xfId="1" applyNumberFormat="1" applyFont="1" applyFill="1" applyBorder="1" applyAlignment="1">
      <alignment horizontal="center" vertical="center" wrapText="1"/>
    </xf>
    <xf numFmtId="0" fontId="28" fillId="0" borderId="1" xfId="1" applyNumberFormat="1" applyFont="1" applyFill="1" applyBorder="1" applyAlignment="1">
      <alignment horizontal="center" vertical="center" wrapText="1"/>
    </xf>
    <xf numFmtId="9" fontId="1" fillId="0" borderId="1" xfId="1" applyNumberFormat="1" applyFont="1" applyFill="1" applyBorder="1" applyAlignment="1">
      <alignment horizontal="center" vertical="center"/>
    </xf>
    <xf numFmtId="0" fontId="29" fillId="0" borderId="1" xfId="1" applyNumberFormat="1" applyFont="1" applyFill="1" applyBorder="1" applyAlignment="1">
      <alignment horizontal="center" vertical="center" wrapText="1"/>
    </xf>
    <xf numFmtId="9" fontId="1" fillId="0" borderId="1" xfId="1" applyNumberFormat="1" applyFont="1" applyFill="1" applyBorder="1" applyAlignment="1">
      <alignment horizontal="center" vertical="center" wrapText="1"/>
    </xf>
    <xf numFmtId="166" fontId="28" fillId="0" borderId="1" xfId="0" applyNumberFormat="1" applyFont="1" applyFill="1" applyBorder="1" applyAlignment="1">
      <alignment horizontal="center" vertical="center" wrapText="1"/>
    </xf>
    <xf numFmtId="0" fontId="16" fillId="5" borderId="1" xfId="0" applyFont="1" applyFill="1" applyBorder="1" applyAlignment="1">
      <alignment horizontal="center" vertical="center" wrapText="1"/>
    </xf>
    <xf numFmtId="49" fontId="16" fillId="5" borderId="1" xfId="0" applyNumberFormat="1" applyFont="1" applyFill="1" applyBorder="1" applyAlignment="1">
      <alignment horizontal="center" vertical="center" wrapText="1"/>
    </xf>
    <xf numFmtId="9" fontId="16" fillId="5"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49" fontId="19" fillId="0" borderId="1" xfId="0" applyNumberFormat="1" applyFont="1" applyFill="1" applyBorder="1" applyAlignment="1">
      <alignment horizontal="center" vertical="center" wrapText="1"/>
    </xf>
    <xf numFmtId="49"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wrapText="1"/>
    </xf>
    <xf numFmtId="49" fontId="33" fillId="0" borderId="1" xfId="0" applyNumberFormat="1"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4" fillId="0" borderId="1" xfId="0" applyNumberFormat="1" applyFont="1" applyFill="1" applyBorder="1" applyAlignment="1">
      <alignment horizontal="center" vertical="center" wrapText="1" shrinkToFit="1"/>
    </xf>
    <xf numFmtId="0" fontId="14" fillId="0" borderId="1" xfId="0" applyFont="1" applyFill="1" applyBorder="1" applyAlignment="1">
      <alignment horizontal="center" vertical="center" wrapText="1" shrinkToFit="1"/>
    </xf>
    <xf numFmtId="0" fontId="14" fillId="0" borderId="1" xfId="0" applyFont="1" applyBorder="1" applyAlignment="1">
      <alignment horizontal="center" vertical="center" wrapText="1"/>
    </xf>
    <xf numFmtId="49" fontId="14" fillId="0" borderId="1" xfId="0" applyNumberFormat="1" applyFont="1" applyBorder="1" applyAlignment="1">
      <alignment horizontal="center" vertical="center" wrapText="1"/>
    </xf>
    <xf numFmtId="9" fontId="14" fillId="0" borderId="1" xfId="0" applyNumberFormat="1" applyFont="1" applyBorder="1" applyAlignment="1">
      <alignment horizontal="center" vertical="center" wrapText="1"/>
    </xf>
    <xf numFmtId="0" fontId="14" fillId="0" borderId="1" xfId="0" applyFont="1" applyBorder="1" applyAlignment="1">
      <alignment horizontal="center" vertical="center" wrapText="1" shrinkToFit="1"/>
    </xf>
    <xf numFmtId="0" fontId="7" fillId="7" borderId="1" xfId="0"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9" fontId="7" fillId="7" borderId="1" xfId="0" applyNumberFormat="1" applyFont="1" applyFill="1" applyBorder="1" applyAlignment="1">
      <alignment horizontal="center" vertical="center" wrapText="1"/>
    </xf>
    <xf numFmtId="0" fontId="7" fillId="8" borderId="1" xfId="0" applyFont="1" applyFill="1" applyBorder="1" applyAlignment="1">
      <alignment horizontal="center" vertical="center" wrapText="1"/>
    </xf>
    <xf numFmtId="49" fontId="7" fillId="7" borderId="1" xfId="0" applyNumberFormat="1" applyFont="1" applyFill="1" applyBorder="1" applyAlignment="1">
      <alignment horizontal="center" vertical="center" wrapText="1"/>
    </xf>
    <xf numFmtId="3" fontId="7" fillId="7" borderId="1" xfId="0" applyNumberFormat="1" applyFont="1" applyFill="1" applyBorder="1" applyAlignment="1">
      <alignment horizontal="center" vertical="center" wrapText="1"/>
    </xf>
    <xf numFmtId="168"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9" fontId="7" fillId="9" borderId="1" xfId="0" applyNumberFormat="1" applyFont="1" applyFill="1" applyBorder="1" applyAlignment="1">
      <alignment horizontal="center" vertical="center" wrapText="1"/>
    </xf>
    <xf numFmtId="1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0" fontId="0" fillId="6" borderId="0" xfId="0" applyFill="1"/>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wrapText="1" shrinkToFit="1"/>
    </xf>
    <xf numFmtId="0" fontId="16" fillId="0" borderId="1" xfId="0" applyFont="1" applyFill="1" applyBorder="1" applyAlignment="1">
      <alignment horizontal="center" vertical="center"/>
    </xf>
    <xf numFmtId="167" fontId="7" fillId="0" borderId="1" xfId="0" applyNumberFormat="1" applyFont="1" applyFill="1" applyBorder="1" applyAlignment="1">
      <alignment horizontal="center" vertical="center"/>
    </xf>
    <xf numFmtId="0" fontId="7" fillId="0" borderId="1" xfId="1" applyNumberFormat="1" applyFont="1" applyFill="1" applyBorder="1" applyAlignment="1">
      <alignment horizontal="center" vertical="center"/>
    </xf>
    <xf numFmtId="49" fontId="7" fillId="0" borderId="1" xfId="1" applyNumberFormat="1" applyFont="1" applyFill="1" applyBorder="1" applyAlignment="1">
      <alignment horizontal="center" vertical="center" wrapText="1"/>
    </xf>
    <xf numFmtId="0" fontId="7" fillId="0" borderId="1" xfId="1" applyNumberFormat="1" applyFont="1" applyFill="1" applyBorder="1" applyAlignment="1">
      <alignment horizontal="center" vertical="center" wrapText="1"/>
    </xf>
    <xf numFmtId="9" fontId="7" fillId="0" borderId="1" xfId="1" applyNumberFormat="1" applyFont="1" applyFill="1" applyBorder="1" applyAlignment="1">
      <alignment horizontal="center" vertical="center"/>
    </xf>
    <xf numFmtId="17" fontId="7" fillId="0" borderId="1" xfId="0" applyNumberFormat="1" applyFont="1" applyFill="1" applyBorder="1" applyAlignment="1">
      <alignment horizontal="center" vertical="center"/>
    </xf>
    <xf numFmtId="0" fontId="16" fillId="0" borderId="0" xfId="0" applyFont="1"/>
    <xf numFmtId="0" fontId="35" fillId="0" borderId="0" xfId="0" applyFont="1"/>
    <xf numFmtId="0" fontId="16" fillId="0" borderId="0" xfId="0" applyFont="1" applyAlignment="1">
      <alignment horizontal="center" vertical="center"/>
    </xf>
    <xf numFmtId="0" fontId="14" fillId="0" borderId="1" xfId="0" applyFont="1" applyFill="1" applyBorder="1" applyAlignment="1">
      <alignment horizontal="center" vertical="center"/>
    </xf>
    <xf numFmtId="9" fontId="14" fillId="0" borderId="1" xfId="0" applyNumberFormat="1" applyFont="1" applyFill="1" applyBorder="1" applyAlignment="1">
      <alignment horizontal="center" vertical="center"/>
    </xf>
    <xf numFmtId="49" fontId="14" fillId="9" borderId="1" xfId="0" applyNumberFormat="1" applyFont="1" applyFill="1" applyBorder="1" applyAlignment="1">
      <alignment horizontal="center" vertical="center" wrapText="1"/>
    </xf>
    <xf numFmtId="0" fontId="14" fillId="9"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166" fontId="14" fillId="9" borderId="1" xfId="0" applyNumberFormat="1" applyFont="1" applyFill="1" applyBorder="1" applyAlignment="1">
      <alignment horizontal="center" vertical="center" wrapText="1"/>
    </xf>
    <xf numFmtId="0" fontId="15" fillId="9" borderId="1" xfId="0" applyFont="1" applyFill="1" applyBorder="1" applyAlignment="1">
      <alignment horizontal="center" vertical="center" wrapText="1"/>
    </xf>
    <xf numFmtId="9" fontId="15" fillId="9" borderId="1" xfId="0" applyNumberFormat="1" applyFont="1" applyFill="1" applyBorder="1" applyAlignment="1">
      <alignment horizontal="center" vertical="center" wrapText="1"/>
    </xf>
    <xf numFmtId="166" fontId="15" fillId="9" borderId="1" xfId="0" applyNumberFormat="1" applyFont="1" applyFill="1" applyBorder="1" applyAlignment="1">
      <alignment horizontal="center" vertical="center" wrapText="1"/>
    </xf>
    <xf numFmtId="49" fontId="15" fillId="9" borderId="1" xfId="0" applyNumberFormat="1" applyFont="1" applyFill="1" applyBorder="1" applyAlignment="1">
      <alignment horizontal="center" vertical="center" wrapText="1"/>
    </xf>
    <xf numFmtId="1" fontId="7" fillId="0" borderId="1" xfId="0" applyNumberFormat="1" applyFont="1" applyBorder="1" applyAlignment="1">
      <alignment horizontal="center" vertical="center"/>
    </xf>
    <xf numFmtId="0" fontId="14" fillId="6" borderId="1" xfId="0" applyNumberFormat="1" applyFont="1" applyFill="1" applyBorder="1" applyAlignment="1">
      <alignment horizontal="center" vertical="center"/>
    </xf>
    <xf numFmtId="166" fontId="14" fillId="6" borderId="1" xfId="0" applyNumberFormat="1" applyFont="1" applyFill="1" applyBorder="1" applyAlignment="1">
      <alignment horizontal="center" vertical="center"/>
    </xf>
    <xf numFmtId="0" fontId="14" fillId="0" borderId="1" xfId="0" applyFont="1" applyBorder="1" applyAlignment="1">
      <alignment horizontal="center" vertical="center"/>
    </xf>
    <xf numFmtId="4" fontId="1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166"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Border="1" applyAlignment="1">
      <alignment horizontal="center" vertical="center"/>
    </xf>
    <xf numFmtId="0" fontId="14" fillId="0" borderId="2" xfId="0" applyFont="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Fill="1" applyBorder="1" applyAlignment="1">
      <alignment horizontal="left" vertical="center" wrapText="1"/>
    </xf>
    <xf numFmtId="0" fontId="0" fillId="0" borderId="0" xfId="0" applyBorder="1"/>
    <xf numFmtId="0" fontId="16" fillId="0" borderId="0" xfId="0" applyFont="1" applyFill="1" applyBorder="1" applyAlignment="1">
      <alignment horizontal="center" vertical="center" wrapText="1"/>
    </xf>
    <xf numFmtId="0" fontId="14" fillId="6" borderId="0" xfId="0" applyFont="1" applyFill="1" applyAlignment="1">
      <alignment horizontal="center" vertical="center" wrapText="1"/>
    </xf>
    <xf numFmtId="0" fontId="14" fillId="6" borderId="14" xfId="0" applyFont="1" applyFill="1" applyBorder="1" applyAlignment="1">
      <alignment horizontal="center" vertical="center" wrapText="1"/>
    </xf>
    <xf numFmtId="49" fontId="14" fillId="6" borderId="14" xfId="0" applyNumberFormat="1" applyFont="1" applyFill="1" applyBorder="1" applyAlignment="1">
      <alignment horizontal="center" vertical="center" wrapText="1"/>
    </xf>
    <xf numFmtId="9" fontId="14" fillId="6" borderId="14"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0" fillId="0" borderId="13" xfId="0" applyBorder="1" applyAlignment="1">
      <alignment horizontal="right"/>
    </xf>
    <xf numFmtId="0" fontId="34" fillId="0" borderId="0" xfId="0" applyFont="1" applyBorder="1" applyAlignment="1">
      <alignment horizontal="center" wrapText="1"/>
    </xf>
    <xf numFmtId="0" fontId="34" fillId="0" borderId="0" xfId="0" applyFont="1" applyBorder="1" applyAlignment="1">
      <alignment horizontal="center"/>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166"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9"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23" fillId="0" borderId="2" xfId="0" applyFont="1" applyFill="1" applyBorder="1" applyAlignment="1">
      <alignment horizontal="center" vertical="center" wrapText="1"/>
    </xf>
  </cellXfs>
  <cellStyles count="5">
    <cellStyle name="Гіперпосилання" xfId="2" builtinId="8"/>
    <cellStyle name="Грошовий" xfId="4" builtinId="4"/>
    <cellStyle name="Звичайний" xfId="0" builtinId="0"/>
    <cellStyle name="Обычный 2" xfId="1"/>
    <cellStyle name="Обычный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prozorro.gov.ua/tender/UA-2020-03-27-001549-b" TargetMode="External"/><Relationship Id="rId1" Type="http://schemas.openxmlformats.org/officeDocument/2006/relationships/hyperlink" Target="https://prozorro.gov.ua/tender/UA-2020-03-27-001549-b"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prozorro.gov.ua/tender/UA-2020-03-27-001549-b"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vmr.gov.ua/Docs/ExecutiveCommitteeDecisions/2020/%E2%84%962828%2023-12-2020.pdf?fbclid=IwAR3FRM5eFiMiD2ATbu7y-M552or4z-HbG3XaqOwk0D7APsm7m3uQaBaFEWI"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zoomScale="70" zoomScaleNormal="70" workbookViewId="0">
      <selection activeCell="D47" sqref="D47"/>
    </sheetView>
  </sheetViews>
  <sheetFormatPr defaultRowHeight="15.05" x14ac:dyDescent="0.3"/>
  <cols>
    <col min="1" max="1" width="9.5546875" customWidth="1"/>
    <col min="2" max="2" width="9.6640625" customWidth="1"/>
    <col min="3" max="3" width="13.109375" customWidth="1"/>
    <col min="4" max="4" width="38.5546875" customWidth="1"/>
    <col min="5" max="5" width="32.6640625" customWidth="1"/>
    <col min="6" max="6" width="21.88671875" customWidth="1"/>
    <col min="7" max="7" width="27.44140625" customWidth="1"/>
    <col min="8" max="8" width="28" customWidth="1"/>
    <col min="9" max="9" width="25" customWidth="1"/>
    <col min="10" max="10" width="26.33203125" customWidth="1"/>
    <col min="11" max="11" width="15.88671875" customWidth="1"/>
    <col min="12" max="12" width="13.33203125" customWidth="1"/>
    <col min="13" max="13" width="34.33203125" customWidth="1"/>
    <col min="14" max="14" width="18.5546875" customWidth="1"/>
    <col min="15" max="15" width="15.5546875" customWidth="1"/>
    <col min="16" max="16" width="17" customWidth="1"/>
    <col min="17" max="17" width="14.33203125" customWidth="1"/>
  </cols>
  <sheetData>
    <row r="1" spans="1:17" ht="72" x14ac:dyDescent="0.3">
      <c r="A1" s="48" t="s">
        <v>0</v>
      </c>
      <c r="B1" s="48" t="s">
        <v>1</v>
      </c>
      <c r="C1" s="48" t="s">
        <v>2</v>
      </c>
      <c r="D1" s="71" t="s">
        <v>3</v>
      </c>
      <c r="E1" s="71" t="s">
        <v>4</v>
      </c>
      <c r="F1" s="71" t="s">
        <v>695</v>
      </c>
      <c r="G1" s="71" t="s">
        <v>5</v>
      </c>
      <c r="H1" s="72" t="s">
        <v>6</v>
      </c>
      <c r="I1" s="71" t="s">
        <v>7</v>
      </c>
      <c r="J1" s="71" t="s">
        <v>696</v>
      </c>
      <c r="K1" s="71" t="s">
        <v>8</v>
      </c>
      <c r="L1" s="73" t="s">
        <v>9</v>
      </c>
      <c r="M1" s="71" t="s">
        <v>10</v>
      </c>
      <c r="N1" s="74" t="s">
        <v>697</v>
      </c>
      <c r="O1" s="75" t="s">
        <v>698</v>
      </c>
      <c r="P1" s="76" t="s">
        <v>699</v>
      </c>
      <c r="Q1" s="76" t="s">
        <v>700</v>
      </c>
    </row>
    <row r="2" spans="1:17" ht="72" x14ac:dyDescent="0.3">
      <c r="A2" s="77">
        <v>1</v>
      </c>
      <c r="B2" s="77">
        <v>67</v>
      </c>
      <c r="C2" s="78" t="s">
        <v>11</v>
      </c>
      <c r="D2" s="79" t="s">
        <v>12</v>
      </c>
      <c r="E2" s="77" t="s">
        <v>13</v>
      </c>
      <c r="F2" s="77" t="s">
        <v>701</v>
      </c>
      <c r="G2" s="77" t="s">
        <v>14</v>
      </c>
      <c r="H2" s="77" t="s">
        <v>14</v>
      </c>
      <c r="I2" s="77" t="s">
        <v>702</v>
      </c>
      <c r="J2" s="77" t="s">
        <v>81</v>
      </c>
      <c r="K2" s="77" t="s">
        <v>703</v>
      </c>
      <c r="L2" s="80">
        <v>1</v>
      </c>
      <c r="M2" s="77" t="s">
        <v>704</v>
      </c>
      <c r="N2" s="77" t="s">
        <v>14</v>
      </c>
      <c r="O2" s="77" t="s">
        <v>705</v>
      </c>
      <c r="P2" s="77">
        <v>443.72726</v>
      </c>
      <c r="Q2" s="77">
        <v>324.22300000000001</v>
      </c>
    </row>
    <row r="3" spans="1:17" ht="43.2" x14ac:dyDescent="0.3">
      <c r="A3" s="52">
        <v>2</v>
      </c>
      <c r="B3" s="52">
        <v>68</v>
      </c>
      <c r="C3" s="53" t="s">
        <v>22</v>
      </c>
      <c r="D3" s="54" t="s">
        <v>23</v>
      </c>
      <c r="E3" s="52" t="s">
        <v>13</v>
      </c>
      <c r="F3" s="52" t="s">
        <v>706</v>
      </c>
      <c r="G3" s="52" t="s">
        <v>14</v>
      </c>
      <c r="H3" s="52" t="s">
        <v>14</v>
      </c>
      <c r="I3" s="52" t="s">
        <v>702</v>
      </c>
      <c r="J3" s="52" t="s">
        <v>356</v>
      </c>
      <c r="K3" s="52" t="s">
        <v>707</v>
      </c>
      <c r="L3" s="69">
        <v>1</v>
      </c>
      <c r="M3" s="52" t="s">
        <v>708</v>
      </c>
      <c r="N3" s="52" t="s">
        <v>14</v>
      </c>
      <c r="O3" s="52" t="s">
        <v>705</v>
      </c>
      <c r="P3" s="52">
        <v>1532.89777</v>
      </c>
      <c r="Q3" s="52"/>
    </row>
    <row r="4" spans="1:17" ht="72" x14ac:dyDescent="0.3">
      <c r="A4" s="77">
        <v>3</v>
      </c>
      <c r="B4" s="77">
        <v>69</v>
      </c>
      <c r="C4" s="78" t="s">
        <v>83</v>
      </c>
      <c r="D4" s="79" t="s">
        <v>84</v>
      </c>
      <c r="E4" s="77" t="s">
        <v>13</v>
      </c>
      <c r="F4" s="77" t="s">
        <v>709</v>
      </c>
      <c r="G4" s="77" t="s">
        <v>14</v>
      </c>
      <c r="H4" s="77" t="s">
        <v>14</v>
      </c>
      <c r="I4" s="77" t="s">
        <v>702</v>
      </c>
      <c r="J4" s="77" t="s">
        <v>81</v>
      </c>
      <c r="K4" s="77" t="s">
        <v>710</v>
      </c>
      <c r="L4" s="80">
        <v>1</v>
      </c>
      <c r="M4" s="77" t="s">
        <v>711</v>
      </c>
      <c r="N4" s="77" t="s">
        <v>14</v>
      </c>
      <c r="O4" s="77" t="s">
        <v>705</v>
      </c>
      <c r="P4" s="77">
        <v>1245.3993399999999</v>
      </c>
      <c r="Q4" s="77">
        <v>30.210999999999999</v>
      </c>
    </row>
    <row r="5" spans="1:17" ht="72" x14ac:dyDescent="0.3">
      <c r="A5" s="52">
        <v>4</v>
      </c>
      <c r="B5" s="52">
        <v>70</v>
      </c>
      <c r="C5" s="53" t="s">
        <v>712</v>
      </c>
      <c r="D5" s="54" t="s">
        <v>713</v>
      </c>
      <c r="E5" s="52" t="s">
        <v>13</v>
      </c>
      <c r="F5" s="52" t="s">
        <v>714</v>
      </c>
      <c r="G5" s="52" t="s">
        <v>14</v>
      </c>
      <c r="H5" s="52" t="s">
        <v>14</v>
      </c>
      <c r="I5" s="52" t="s">
        <v>702</v>
      </c>
      <c r="J5" s="52" t="s">
        <v>81</v>
      </c>
      <c r="K5" s="52" t="s">
        <v>715</v>
      </c>
      <c r="L5" s="69">
        <v>1</v>
      </c>
      <c r="M5" s="52" t="s">
        <v>374</v>
      </c>
      <c r="N5" s="52" t="s">
        <v>14</v>
      </c>
      <c r="O5" s="52" t="s">
        <v>705</v>
      </c>
      <c r="P5" s="52">
        <v>484.64861999999999</v>
      </c>
      <c r="Q5" s="52">
        <v>107.304</v>
      </c>
    </row>
    <row r="6" spans="1:17" ht="43.2" x14ac:dyDescent="0.3">
      <c r="A6" s="77">
        <v>5</v>
      </c>
      <c r="B6" s="77">
        <v>71</v>
      </c>
      <c r="C6" s="78" t="s">
        <v>716</v>
      </c>
      <c r="D6" s="79" t="s">
        <v>717</v>
      </c>
      <c r="E6" s="77" t="s">
        <v>13</v>
      </c>
      <c r="F6" s="77">
        <v>0</v>
      </c>
      <c r="G6" s="77" t="s">
        <v>14</v>
      </c>
      <c r="H6" s="77" t="s">
        <v>14</v>
      </c>
      <c r="I6" s="77" t="s">
        <v>702</v>
      </c>
      <c r="J6" s="77"/>
      <c r="K6" s="77">
        <v>0</v>
      </c>
      <c r="L6" s="80">
        <v>1</v>
      </c>
      <c r="M6" s="77"/>
      <c r="N6" s="77" t="s">
        <v>14</v>
      </c>
      <c r="O6" s="77" t="s">
        <v>705</v>
      </c>
      <c r="P6" s="77"/>
      <c r="Q6" s="77"/>
    </row>
    <row r="7" spans="1:17" ht="28.8" x14ac:dyDescent="0.3">
      <c r="A7" s="52">
        <v>11</v>
      </c>
      <c r="B7" s="57" t="s">
        <v>719</v>
      </c>
      <c r="C7" s="57" t="s">
        <v>719</v>
      </c>
      <c r="D7" s="52" t="s">
        <v>720</v>
      </c>
      <c r="E7" s="52" t="s">
        <v>721</v>
      </c>
      <c r="F7" s="52"/>
      <c r="G7" s="52" t="s">
        <v>432</v>
      </c>
      <c r="H7" s="52" t="s">
        <v>433</v>
      </c>
      <c r="I7" s="52" t="s">
        <v>718</v>
      </c>
      <c r="J7" s="52" t="s">
        <v>356</v>
      </c>
      <c r="K7" s="49">
        <v>2.9</v>
      </c>
      <c r="L7" s="67">
        <v>1</v>
      </c>
      <c r="M7" s="49"/>
      <c r="N7" s="52" t="s">
        <v>433</v>
      </c>
      <c r="O7" s="52" t="s">
        <v>718</v>
      </c>
      <c r="P7" s="49">
        <v>2.9</v>
      </c>
      <c r="Q7" s="52"/>
    </row>
    <row r="8" spans="1:17" ht="43.2" x14ac:dyDescent="0.3">
      <c r="A8" s="77">
        <v>15</v>
      </c>
      <c r="B8" s="77">
        <v>30</v>
      </c>
      <c r="C8" s="78" t="s">
        <v>398</v>
      </c>
      <c r="D8" s="79" t="s">
        <v>435</v>
      </c>
      <c r="E8" s="77" t="s">
        <v>722</v>
      </c>
      <c r="F8" s="77" t="s">
        <v>342</v>
      </c>
      <c r="G8" s="77" t="s">
        <v>722</v>
      </c>
      <c r="H8" s="77" t="s">
        <v>433</v>
      </c>
      <c r="I8" s="77" t="s">
        <v>718</v>
      </c>
      <c r="J8" s="77" t="s">
        <v>355</v>
      </c>
      <c r="K8" s="81">
        <v>0.6</v>
      </c>
      <c r="L8" s="82">
        <v>1</v>
      </c>
      <c r="M8" s="81" t="s">
        <v>723</v>
      </c>
      <c r="N8" s="77" t="s">
        <v>433</v>
      </c>
      <c r="O8" s="77" t="s">
        <v>718</v>
      </c>
      <c r="P8" s="81">
        <v>0.6</v>
      </c>
      <c r="Q8" s="77"/>
    </row>
    <row r="9" spans="1:17" ht="57.6" x14ac:dyDescent="0.3">
      <c r="A9" s="52">
        <v>16</v>
      </c>
      <c r="B9" s="52">
        <v>48</v>
      </c>
      <c r="C9" s="52"/>
      <c r="D9" s="54" t="s">
        <v>724</v>
      </c>
      <c r="E9" s="52" t="s">
        <v>725</v>
      </c>
      <c r="F9" s="83" t="s">
        <v>726</v>
      </c>
      <c r="G9" s="52" t="s">
        <v>725</v>
      </c>
      <c r="H9" s="52" t="s">
        <v>433</v>
      </c>
      <c r="I9" s="52" t="s">
        <v>718</v>
      </c>
      <c r="J9" s="52" t="s">
        <v>356</v>
      </c>
      <c r="K9" s="84">
        <v>60</v>
      </c>
      <c r="L9" s="67">
        <v>1</v>
      </c>
      <c r="M9" s="49"/>
      <c r="N9" s="52" t="s">
        <v>433</v>
      </c>
      <c r="O9" s="52" t="s">
        <v>718</v>
      </c>
      <c r="P9" s="49">
        <v>60</v>
      </c>
      <c r="Q9" s="52"/>
    </row>
    <row r="10" spans="1:17" ht="43.2" x14ac:dyDescent="0.3">
      <c r="A10" s="77">
        <v>17</v>
      </c>
      <c r="B10" s="77">
        <v>52</v>
      </c>
      <c r="C10" s="78" t="s">
        <v>428</v>
      </c>
      <c r="D10" s="79" t="s">
        <v>727</v>
      </c>
      <c r="E10" s="77" t="s">
        <v>725</v>
      </c>
      <c r="F10" s="77"/>
      <c r="G10" s="77" t="s">
        <v>725</v>
      </c>
      <c r="H10" s="77" t="s">
        <v>433</v>
      </c>
      <c r="I10" s="79" t="s">
        <v>728</v>
      </c>
      <c r="J10" s="77" t="s">
        <v>356</v>
      </c>
      <c r="K10" s="81">
        <v>30</v>
      </c>
      <c r="L10" s="82">
        <v>1</v>
      </c>
      <c r="M10" s="81" t="s">
        <v>729</v>
      </c>
      <c r="N10" s="77" t="s">
        <v>433</v>
      </c>
      <c r="O10" s="77" t="s">
        <v>718</v>
      </c>
      <c r="P10" s="81">
        <v>30</v>
      </c>
      <c r="Q10" s="77"/>
    </row>
    <row r="11" spans="1:17" ht="72" x14ac:dyDescent="0.3">
      <c r="A11" s="52">
        <v>18</v>
      </c>
      <c r="B11" s="52">
        <v>53</v>
      </c>
      <c r="C11" s="53" t="s">
        <v>428</v>
      </c>
      <c r="D11" s="54" t="s">
        <v>429</v>
      </c>
      <c r="E11" s="52" t="s">
        <v>725</v>
      </c>
      <c r="F11" s="52"/>
      <c r="G11" s="52" t="s">
        <v>725</v>
      </c>
      <c r="H11" s="52" t="s">
        <v>433</v>
      </c>
      <c r="I11" s="54" t="s">
        <v>728</v>
      </c>
      <c r="J11" s="52" t="s">
        <v>356</v>
      </c>
      <c r="K11" s="49" t="s">
        <v>730</v>
      </c>
      <c r="L11" s="67">
        <v>1</v>
      </c>
      <c r="M11" s="49" t="s">
        <v>729</v>
      </c>
      <c r="N11" s="52" t="s">
        <v>433</v>
      </c>
      <c r="O11" s="52" t="s">
        <v>731</v>
      </c>
      <c r="P11" s="49"/>
      <c r="Q11" s="52"/>
    </row>
    <row r="12" spans="1:17" ht="43.2" x14ac:dyDescent="0.3">
      <c r="A12" s="77">
        <v>19</v>
      </c>
      <c r="B12" s="79"/>
      <c r="C12" s="79"/>
      <c r="D12" s="79" t="s">
        <v>732</v>
      </c>
      <c r="E12" s="79" t="s">
        <v>725</v>
      </c>
      <c r="F12" s="79"/>
      <c r="G12" s="79" t="s">
        <v>725</v>
      </c>
      <c r="H12" s="77" t="s">
        <v>433</v>
      </c>
      <c r="I12" s="79" t="s">
        <v>702</v>
      </c>
      <c r="J12" s="77" t="s">
        <v>356</v>
      </c>
      <c r="K12" s="85">
        <v>2</v>
      </c>
      <c r="L12" s="86">
        <v>1</v>
      </c>
      <c r="M12" s="81"/>
      <c r="N12" s="77" t="s">
        <v>433</v>
      </c>
      <c r="O12" s="77" t="s">
        <v>705</v>
      </c>
      <c r="P12" s="85"/>
      <c r="Q12" s="77"/>
    </row>
    <row r="13" spans="1:17" ht="43.2" x14ac:dyDescent="0.3">
      <c r="A13" s="52">
        <v>20</v>
      </c>
      <c r="B13" s="52"/>
      <c r="C13" s="52"/>
      <c r="D13" s="52" t="s">
        <v>732</v>
      </c>
      <c r="E13" s="52" t="s">
        <v>598</v>
      </c>
      <c r="F13" s="52"/>
      <c r="G13" s="52" t="s">
        <v>598</v>
      </c>
      <c r="H13" s="52" t="s">
        <v>433</v>
      </c>
      <c r="I13" s="52" t="s">
        <v>702</v>
      </c>
      <c r="J13" s="52" t="s">
        <v>356</v>
      </c>
      <c r="K13" s="49">
        <v>3</v>
      </c>
      <c r="L13" s="67">
        <v>1</v>
      </c>
      <c r="M13" s="49"/>
      <c r="N13" s="52" t="s">
        <v>433</v>
      </c>
      <c r="O13" s="52" t="s">
        <v>705</v>
      </c>
      <c r="P13" s="49"/>
      <c r="Q13" s="52"/>
    </row>
    <row r="14" spans="1:17" ht="72" x14ac:dyDescent="0.3">
      <c r="A14" s="77">
        <v>45</v>
      </c>
      <c r="B14" s="87">
        <v>103</v>
      </c>
      <c r="C14" s="87">
        <v>28</v>
      </c>
      <c r="D14" s="85" t="s">
        <v>39</v>
      </c>
      <c r="E14" s="87" t="s">
        <v>40</v>
      </c>
      <c r="F14" s="87" t="s">
        <v>25</v>
      </c>
      <c r="G14" s="87" t="s">
        <v>25</v>
      </c>
      <c r="H14" s="85" t="s">
        <v>41</v>
      </c>
      <c r="I14" s="87" t="s">
        <v>731</v>
      </c>
      <c r="J14" s="87"/>
      <c r="K14" s="87"/>
      <c r="L14" s="88">
        <v>1</v>
      </c>
      <c r="M14" s="81" t="s">
        <v>733</v>
      </c>
      <c r="N14" s="77" t="s">
        <v>734</v>
      </c>
      <c r="O14" s="77" t="s">
        <v>731</v>
      </c>
      <c r="P14" s="87"/>
      <c r="Q14" s="77"/>
    </row>
    <row r="15" spans="1:17" ht="115.2" x14ac:dyDescent="0.3">
      <c r="A15" s="52">
        <v>52</v>
      </c>
      <c r="B15" s="55">
        <v>20</v>
      </c>
      <c r="C15" s="50" t="s">
        <v>736</v>
      </c>
      <c r="D15" s="51" t="s">
        <v>737</v>
      </c>
      <c r="E15" s="49" t="s">
        <v>738</v>
      </c>
      <c r="F15" s="55" t="s">
        <v>739</v>
      </c>
      <c r="G15" s="49" t="s">
        <v>740</v>
      </c>
      <c r="H15" s="52" t="s">
        <v>740</v>
      </c>
      <c r="I15" s="61" t="s">
        <v>741</v>
      </c>
      <c r="J15" s="55"/>
      <c r="K15" s="52"/>
      <c r="L15" s="69">
        <v>1</v>
      </c>
      <c r="M15" s="49" t="s">
        <v>742</v>
      </c>
      <c r="N15" s="52" t="s">
        <v>740</v>
      </c>
      <c r="O15" s="52" t="s">
        <v>735</v>
      </c>
      <c r="P15" s="52"/>
      <c r="Q15" s="52"/>
    </row>
    <row r="16" spans="1:17" ht="115.2" x14ac:dyDescent="0.3">
      <c r="A16" s="77">
        <v>53</v>
      </c>
      <c r="B16" s="87">
        <v>20</v>
      </c>
      <c r="C16" s="89" t="s">
        <v>736</v>
      </c>
      <c r="D16" s="85" t="s">
        <v>737</v>
      </c>
      <c r="E16" s="87" t="s">
        <v>743</v>
      </c>
      <c r="F16" s="87" t="s">
        <v>744</v>
      </c>
      <c r="G16" s="81" t="s">
        <v>740</v>
      </c>
      <c r="H16" s="77" t="s">
        <v>740</v>
      </c>
      <c r="I16" s="90" t="s">
        <v>745</v>
      </c>
      <c r="J16" s="87"/>
      <c r="K16" s="77"/>
      <c r="L16" s="80">
        <v>1</v>
      </c>
      <c r="M16" s="91" t="s">
        <v>746</v>
      </c>
      <c r="N16" s="77" t="s">
        <v>740</v>
      </c>
      <c r="O16" s="77" t="s">
        <v>705</v>
      </c>
      <c r="P16" s="77"/>
      <c r="Q16" s="77"/>
    </row>
    <row r="17" spans="1:17" ht="57.6" x14ac:dyDescent="0.3">
      <c r="A17" s="52">
        <v>54</v>
      </c>
      <c r="B17" s="55">
        <v>95</v>
      </c>
      <c r="C17" s="50" t="s">
        <v>747</v>
      </c>
      <c r="D17" s="51" t="s">
        <v>748</v>
      </c>
      <c r="E17" s="55" t="s">
        <v>749</v>
      </c>
      <c r="F17" s="55" t="s">
        <v>750</v>
      </c>
      <c r="G17" s="49" t="s">
        <v>751</v>
      </c>
      <c r="H17" s="52" t="s">
        <v>740</v>
      </c>
      <c r="I17" s="49" t="s">
        <v>752</v>
      </c>
      <c r="J17" s="55" t="s">
        <v>25</v>
      </c>
      <c r="K17" s="52"/>
      <c r="L17" s="69">
        <v>1</v>
      </c>
      <c r="M17" s="49" t="s">
        <v>753</v>
      </c>
      <c r="N17" s="52" t="s">
        <v>740</v>
      </c>
      <c r="O17" s="52" t="s">
        <v>735</v>
      </c>
      <c r="P17" s="52"/>
      <c r="Q17" s="52"/>
    </row>
    <row r="18" spans="1:17" ht="57.6" x14ac:dyDescent="0.3">
      <c r="A18" s="77">
        <v>55</v>
      </c>
      <c r="B18" s="87">
        <v>95</v>
      </c>
      <c r="C18" s="89" t="s">
        <v>747</v>
      </c>
      <c r="D18" s="85" t="s">
        <v>748</v>
      </c>
      <c r="E18" s="87" t="s">
        <v>754</v>
      </c>
      <c r="F18" s="87" t="s">
        <v>750</v>
      </c>
      <c r="G18" s="81" t="s">
        <v>751</v>
      </c>
      <c r="H18" s="77" t="s">
        <v>740</v>
      </c>
      <c r="I18" s="81" t="s">
        <v>755</v>
      </c>
      <c r="J18" s="87" t="s">
        <v>356</v>
      </c>
      <c r="K18" s="77"/>
      <c r="L18" s="80">
        <v>1</v>
      </c>
      <c r="M18" s="81" t="s">
        <v>756</v>
      </c>
      <c r="N18" s="77" t="s">
        <v>740</v>
      </c>
      <c r="O18" s="77" t="s">
        <v>735</v>
      </c>
      <c r="P18" s="77"/>
      <c r="Q18" s="77"/>
    </row>
    <row r="19" spans="1:17" ht="57.6" x14ac:dyDescent="0.3">
      <c r="A19" s="52">
        <v>56</v>
      </c>
      <c r="B19" s="55">
        <v>95</v>
      </c>
      <c r="C19" s="50" t="s">
        <v>747</v>
      </c>
      <c r="D19" s="51" t="s">
        <v>748</v>
      </c>
      <c r="E19" s="55" t="s">
        <v>757</v>
      </c>
      <c r="F19" s="55" t="s">
        <v>750</v>
      </c>
      <c r="G19" s="49" t="s">
        <v>758</v>
      </c>
      <c r="H19" s="52" t="s">
        <v>740</v>
      </c>
      <c r="I19" s="49" t="s">
        <v>759</v>
      </c>
      <c r="J19" s="55" t="s">
        <v>356</v>
      </c>
      <c r="K19" s="52"/>
      <c r="L19" s="69">
        <v>1</v>
      </c>
      <c r="M19" s="49" t="s">
        <v>760</v>
      </c>
      <c r="N19" s="52" t="s">
        <v>740</v>
      </c>
      <c r="O19" s="52" t="s">
        <v>735</v>
      </c>
      <c r="P19" s="52"/>
      <c r="Q19" s="52"/>
    </row>
    <row r="20" spans="1:17" ht="57.6" x14ac:dyDescent="0.3">
      <c r="A20" s="77">
        <v>57</v>
      </c>
      <c r="B20" s="87">
        <v>95</v>
      </c>
      <c r="C20" s="89" t="s">
        <v>747</v>
      </c>
      <c r="D20" s="85" t="s">
        <v>748</v>
      </c>
      <c r="E20" s="87" t="s">
        <v>761</v>
      </c>
      <c r="F20" s="87" t="s">
        <v>750</v>
      </c>
      <c r="G20" s="81" t="s">
        <v>751</v>
      </c>
      <c r="H20" s="77" t="s">
        <v>740</v>
      </c>
      <c r="I20" s="81" t="s">
        <v>762</v>
      </c>
      <c r="J20" s="87" t="s">
        <v>356</v>
      </c>
      <c r="K20" s="77"/>
      <c r="L20" s="80">
        <v>1</v>
      </c>
      <c r="M20" s="81" t="s">
        <v>763</v>
      </c>
      <c r="N20" s="77" t="s">
        <v>740</v>
      </c>
      <c r="O20" s="77" t="s">
        <v>705</v>
      </c>
      <c r="P20" s="77"/>
      <c r="Q20" s="77"/>
    </row>
    <row r="21" spans="1:17" ht="57.6" x14ac:dyDescent="0.3">
      <c r="A21" s="52">
        <v>58</v>
      </c>
      <c r="B21" s="55">
        <v>95</v>
      </c>
      <c r="C21" s="50" t="s">
        <v>747</v>
      </c>
      <c r="D21" s="51" t="s">
        <v>748</v>
      </c>
      <c r="E21" s="55" t="s">
        <v>754</v>
      </c>
      <c r="F21" s="55" t="s">
        <v>750</v>
      </c>
      <c r="G21" s="49" t="s">
        <v>751</v>
      </c>
      <c r="H21" s="52" t="s">
        <v>740</v>
      </c>
      <c r="I21" s="49" t="s">
        <v>764</v>
      </c>
      <c r="J21" s="55" t="s">
        <v>356</v>
      </c>
      <c r="K21" s="52"/>
      <c r="L21" s="69">
        <v>1</v>
      </c>
      <c r="M21" s="49" t="s">
        <v>765</v>
      </c>
      <c r="N21" s="52" t="s">
        <v>740</v>
      </c>
      <c r="O21" s="52" t="s">
        <v>705</v>
      </c>
      <c r="P21" s="52"/>
      <c r="Q21" s="52"/>
    </row>
    <row r="22" spans="1:17" ht="57.6" x14ac:dyDescent="0.3">
      <c r="A22" s="77">
        <v>59</v>
      </c>
      <c r="B22" s="87">
        <v>95</v>
      </c>
      <c r="C22" s="89" t="s">
        <v>747</v>
      </c>
      <c r="D22" s="85" t="s">
        <v>748</v>
      </c>
      <c r="E22" s="87" t="s">
        <v>754</v>
      </c>
      <c r="F22" s="87" t="s">
        <v>750</v>
      </c>
      <c r="G22" s="81" t="s">
        <v>758</v>
      </c>
      <c r="H22" s="77" t="s">
        <v>740</v>
      </c>
      <c r="I22" s="81" t="s">
        <v>766</v>
      </c>
      <c r="J22" s="87" t="s">
        <v>356</v>
      </c>
      <c r="K22" s="77"/>
      <c r="L22" s="80">
        <v>1</v>
      </c>
      <c r="M22" s="81" t="s">
        <v>767</v>
      </c>
      <c r="N22" s="77" t="s">
        <v>740</v>
      </c>
      <c r="O22" s="77" t="s">
        <v>705</v>
      </c>
      <c r="P22" s="77"/>
      <c r="Q22" s="77"/>
    </row>
    <row r="23" spans="1:17" ht="57.6" x14ac:dyDescent="0.3">
      <c r="A23" s="52">
        <v>60</v>
      </c>
      <c r="B23" s="55">
        <v>95</v>
      </c>
      <c r="C23" s="50" t="s">
        <v>747</v>
      </c>
      <c r="D23" s="51" t="s">
        <v>748</v>
      </c>
      <c r="E23" s="49" t="s">
        <v>768</v>
      </c>
      <c r="F23" s="55" t="s">
        <v>750</v>
      </c>
      <c r="G23" s="49" t="s">
        <v>758</v>
      </c>
      <c r="H23" s="52" t="s">
        <v>740</v>
      </c>
      <c r="I23" s="49" t="s">
        <v>769</v>
      </c>
      <c r="J23" s="55" t="s">
        <v>770</v>
      </c>
      <c r="K23" s="52"/>
      <c r="L23" s="69">
        <v>1</v>
      </c>
      <c r="M23" s="49" t="s">
        <v>771</v>
      </c>
      <c r="N23" s="52" t="s">
        <v>740</v>
      </c>
      <c r="O23" s="52" t="s">
        <v>735</v>
      </c>
      <c r="P23" s="52"/>
      <c r="Q23" s="52"/>
    </row>
    <row r="24" spans="1:17" ht="57.6" x14ac:dyDescent="0.3">
      <c r="A24" s="77">
        <v>61</v>
      </c>
      <c r="B24" s="87">
        <v>95</v>
      </c>
      <c r="C24" s="89" t="s">
        <v>747</v>
      </c>
      <c r="D24" s="85" t="s">
        <v>748</v>
      </c>
      <c r="E24" s="81" t="s">
        <v>772</v>
      </c>
      <c r="F24" s="87" t="s">
        <v>750</v>
      </c>
      <c r="G24" s="81" t="s">
        <v>758</v>
      </c>
      <c r="H24" s="77" t="s">
        <v>740</v>
      </c>
      <c r="I24" s="81" t="s">
        <v>773</v>
      </c>
      <c r="J24" s="87" t="s">
        <v>770</v>
      </c>
      <c r="K24" s="77"/>
      <c r="L24" s="80">
        <v>1</v>
      </c>
      <c r="M24" s="81" t="s">
        <v>774</v>
      </c>
      <c r="N24" s="77" t="s">
        <v>740</v>
      </c>
      <c r="O24" s="77" t="s">
        <v>735</v>
      </c>
      <c r="P24" s="77"/>
      <c r="Q24" s="77"/>
    </row>
    <row r="25" spans="1:17" ht="43.2" x14ac:dyDescent="0.3">
      <c r="A25" s="52">
        <v>62</v>
      </c>
      <c r="B25" s="55">
        <v>99</v>
      </c>
      <c r="C25" s="50" t="s">
        <v>775</v>
      </c>
      <c r="D25" s="51" t="s">
        <v>776</v>
      </c>
      <c r="E25" s="49" t="s">
        <v>777</v>
      </c>
      <c r="F25" s="52"/>
      <c r="G25" s="52" t="s">
        <v>778</v>
      </c>
      <c r="H25" s="52" t="s">
        <v>778</v>
      </c>
      <c r="I25" s="49" t="s">
        <v>779</v>
      </c>
      <c r="J25" s="52"/>
      <c r="K25" s="52"/>
      <c r="L25" s="69">
        <v>1</v>
      </c>
      <c r="M25" s="52"/>
      <c r="N25" s="52" t="s">
        <v>778</v>
      </c>
      <c r="O25" s="52" t="s">
        <v>718</v>
      </c>
      <c r="P25" s="52"/>
      <c r="Q25" s="52"/>
    </row>
    <row r="26" spans="1:17" ht="28.8" x14ac:dyDescent="0.3">
      <c r="A26" s="77">
        <v>64</v>
      </c>
      <c r="B26" s="87">
        <v>47</v>
      </c>
      <c r="C26" s="89" t="s">
        <v>555</v>
      </c>
      <c r="D26" s="85" t="s">
        <v>556</v>
      </c>
      <c r="E26" s="81" t="s">
        <v>781</v>
      </c>
      <c r="F26" s="87" t="s">
        <v>782</v>
      </c>
      <c r="G26" s="81" t="s">
        <v>781</v>
      </c>
      <c r="H26" s="91" t="s">
        <v>780</v>
      </c>
      <c r="I26" s="87" t="s">
        <v>702</v>
      </c>
      <c r="J26" s="87" t="s">
        <v>355</v>
      </c>
      <c r="K26" s="87">
        <v>30.3</v>
      </c>
      <c r="L26" s="88">
        <v>1</v>
      </c>
      <c r="M26" s="81" t="s">
        <v>783</v>
      </c>
      <c r="N26" s="77" t="s">
        <v>780</v>
      </c>
      <c r="O26" s="77" t="s">
        <v>705</v>
      </c>
      <c r="P26" s="87">
        <v>30.3</v>
      </c>
      <c r="Q26" s="77"/>
    </row>
    <row r="27" spans="1:17" ht="43.2" x14ac:dyDescent="0.3">
      <c r="A27" s="52">
        <v>65</v>
      </c>
      <c r="B27" s="55">
        <v>29</v>
      </c>
      <c r="C27" s="50" t="s">
        <v>15</v>
      </c>
      <c r="D27" s="51" t="s">
        <v>16</v>
      </c>
      <c r="E27" s="49" t="s">
        <v>784</v>
      </c>
      <c r="F27" s="55" t="s">
        <v>17</v>
      </c>
      <c r="G27" s="49" t="s">
        <v>785</v>
      </c>
      <c r="H27" s="56" t="s">
        <v>780</v>
      </c>
      <c r="I27" s="55" t="s">
        <v>702</v>
      </c>
      <c r="J27" s="55" t="s">
        <v>786</v>
      </c>
      <c r="K27" s="55">
        <v>1.9</v>
      </c>
      <c r="L27" s="60">
        <v>1</v>
      </c>
      <c r="M27" s="56" t="s">
        <v>787</v>
      </c>
      <c r="N27" s="52" t="s">
        <v>780</v>
      </c>
      <c r="O27" s="52" t="s">
        <v>705</v>
      </c>
      <c r="P27" s="55">
        <v>1.9</v>
      </c>
      <c r="Q27" s="52"/>
    </row>
    <row r="28" spans="1:17" ht="43.2" x14ac:dyDescent="0.3">
      <c r="A28" s="77">
        <v>66</v>
      </c>
      <c r="B28" s="87">
        <v>29</v>
      </c>
      <c r="C28" s="89" t="s">
        <v>15</v>
      </c>
      <c r="D28" s="85" t="s">
        <v>16</v>
      </c>
      <c r="E28" s="81" t="s">
        <v>788</v>
      </c>
      <c r="F28" s="87" t="s">
        <v>17</v>
      </c>
      <c r="G28" s="81" t="s">
        <v>18</v>
      </c>
      <c r="H28" s="91" t="s">
        <v>780</v>
      </c>
      <c r="I28" s="87" t="s">
        <v>702</v>
      </c>
      <c r="J28" s="87" t="s">
        <v>786</v>
      </c>
      <c r="K28" s="87">
        <v>1.9</v>
      </c>
      <c r="L28" s="88">
        <v>1</v>
      </c>
      <c r="M28" s="91" t="s">
        <v>787</v>
      </c>
      <c r="N28" s="77" t="s">
        <v>780</v>
      </c>
      <c r="O28" s="77" t="s">
        <v>705</v>
      </c>
      <c r="P28" s="87">
        <v>1.9</v>
      </c>
      <c r="Q28" s="77"/>
    </row>
    <row r="29" spans="1:17" ht="28.8" x14ac:dyDescent="0.3">
      <c r="A29" s="52">
        <v>67</v>
      </c>
      <c r="B29" s="55">
        <v>29</v>
      </c>
      <c r="C29" s="50" t="s">
        <v>15</v>
      </c>
      <c r="D29" s="51" t="s">
        <v>16</v>
      </c>
      <c r="E29" s="49" t="s">
        <v>789</v>
      </c>
      <c r="F29" s="55" t="s">
        <v>790</v>
      </c>
      <c r="G29" s="49" t="s">
        <v>791</v>
      </c>
      <c r="H29" s="56" t="s">
        <v>780</v>
      </c>
      <c r="I29" s="55" t="s">
        <v>702</v>
      </c>
      <c r="J29" s="55" t="s">
        <v>786</v>
      </c>
      <c r="K29" s="55">
        <v>1</v>
      </c>
      <c r="L29" s="60">
        <v>1</v>
      </c>
      <c r="M29" s="49" t="s">
        <v>792</v>
      </c>
      <c r="N29" s="52" t="s">
        <v>780</v>
      </c>
      <c r="O29" s="52" t="s">
        <v>705</v>
      </c>
      <c r="P29" s="55">
        <v>1</v>
      </c>
      <c r="Q29" s="52"/>
    </row>
    <row r="30" spans="1:17" ht="28.8" x14ac:dyDescent="0.3">
      <c r="A30" s="77">
        <v>68</v>
      </c>
      <c r="B30" s="87">
        <v>29</v>
      </c>
      <c r="C30" s="89" t="s">
        <v>15</v>
      </c>
      <c r="D30" s="85" t="s">
        <v>16</v>
      </c>
      <c r="E30" s="81" t="s">
        <v>793</v>
      </c>
      <c r="F30" s="87" t="s">
        <v>342</v>
      </c>
      <c r="G30" s="81" t="s">
        <v>791</v>
      </c>
      <c r="H30" s="91" t="s">
        <v>780</v>
      </c>
      <c r="I30" s="87" t="s">
        <v>702</v>
      </c>
      <c r="J30" s="87" t="s">
        <v>786</v>
      </c>
      <c r="K30" s="87">
        <v>0.5</v>
      </c>
      <c r="L30" s="88">
        <v>1</v>
      </c>
      <c r="M30" s="81" t="s">
        <v>794</v>
      </c>
      <c r="N30" s="77" t="s">
        <v>780</v>
      </c>
      <c r="O30" s="77" t="s">
        <v>705</v>
      </c>
      <c r="P30" s="87">
        <v>0.5</v>
      </c>
      <c r="Q30" s="77"/>
    </row>
    <row r="31" spans="1:17" ht="43.2" x14ac:dyDescent="0.3">
      <c r="A31" s="52">
        <v>70</v>
      </c>
      <c r="B31" s="55">
        <v>47</v>
      </c>
      <c r="C31" s="50" t="s">
        <v>555</v>
      </c>
      <c r="D31" s="51" t="s">
        <v>556</v>
      </c>
      <c r="E31" s="49" t="s">
        <v>795</v>
      </c>
      <c r="F31" s="55" t="s">
        <v>342</v>
      </c>
      <c r="G31" s="49" t="s">
        <v>795</v>
      </c>
      <c r="H31" s="56" t="s">
        <v>780</v>
      </c>
      <c r="I31" s="55" t="s">
        <v>702</v>
      </c>
      <c r="J31" s="55" t="s">
        <v>786</v>
      </c>
      <c r="K31" s="58">
        <v>49.811999999999998</v>
      </c>
      <c r="L31" s="68">
        <v>1</v>
      </c>
      <c r="M31" s="49" t="s">
        <v>796</v>
      </c>
      <c r="N31" s="52" t="s">
        <v>780</v>
      </c>
      <c r="O31" s="52" t="s">
        <v>705</v>
      </c>
      <c r="P31" s="58">
        <v>49.811999999999998</v>
      </c>
      <c r="Q31" s="52"/>
    </row>
    <row r="32" spans="1:17" ht="28.8" x14ac:dyDescent="0.3">
      <c r="A32" s="77">
        <v>71</v>
      </c>
      <c r="B32" s="87">
        <v>47</v>
      </c>
      <c r="C32" s="89" t="s">
        <v>555</v>
      </c>
      <c r="D32" s="85" t="s">
        <v>556</v>
      </c>
      <c r="E32" s="81" t="s">
        <v>797</v>
      </c>
      <c r="F32" s="87" t="s">
        <v>342</v>
      </c>
      <c r="G32" s="81" t="s">
        <v>797</v>
      </c>
      <c r="H32" s="91" t="s">
        <v>780</v>
      </c>
      <c r="I32" s="87" t="s">
        <v>702</v>
      </c>
      <c r="J32" s="87" t="s">
        <v>786</v>
      </c>
      <c r="K32" s="92">
        <v>49.811999999999998</v>
      </c>
      <c r="L32" s="93">
        <v>1.2</v>
      </c>
      <c r="M32" s="81" t="s">
        <v>798</v>
      </c>
      <c r="N32" s="77" t="s">
        <v>780</v>
      </c>
      <c r="O32" s="77" t="s">
        <v>705</v>
      </c>
      <c r="P32" s="92">
        <v>49.811999999999998</v>
      </c>
      <c r="Q32" s="77"/>
    </row>
    <row r="33" spans="1:17" ht="28.8" x14ac:dyDescent="0.3">
      <c r="A33" s="52">
        <v>72</v>
      </c>
      <c r="B33" s="55">
        <v>29</v>
      </c>
      <c r="C33" s="50" t="s">
        <v>15</v>
      </c>
      <c r="D33" s="51" t="s">
        <v>16</v>
      </c>
      <c r="E33" s="49" t="s">
        <v>799</v>
      </c>
      <c r="F33" s="55" t="s">
        <v>800</v>
      </c>
      <c r="G33" s="49" t="s">
        <v>799</v>
      </c>
      <c r="H33" s="56" t="s">
        <v>780</v>
      </c>
      <c r="I33" s="55" t="s">
        <v>702</v>
      </c>
      <c r="J33" s="55" t="s">
        <v>786</v>
      </c>
      <c r="K33" s="62">
        <v>0.87</v>
      </c>
      <c r="L33" s="68">
        <v>1</v>
      </c>
      <c r="M33" s="49" t="s">
        <v>801</v>
      </c>
      <c r="N33" s="52" t="s">
        <v>780</v>
      </c>
      <c r="O33" s="52" t="s">
        <v>705</v>
      </c>
      <c r="P33" s="58">
        <v>0.87</v>
      </c>
      <c r="Q33" s="52"/>
    </row>
    <row r="34" spans="1:17" ht="57.6" x14ac:dyDescent="0.3">
      <c r="A34" s="77">
        <v>73</v>
      </c>
      <c r="B34" s="87">
        <v>29</v>
      </c>
      <c r="C34" s="89" t="s">
        <v>15</v>
      </c>
      <c r="D34" s="85" t="s">
        <v>16</v>
      </c>
      <c r="E34" s="81" t="s">
        <v>802</v>
      </c>
      <c r="F34" s="87" t="s">
        <v>803</v>
      </c>
      <c r="G34" s="81" t="s">
        <v>802</v>
      </c>
      <c r="H34" s="91" t="s">
        <v>780</v>
      </c>
      <c r="I34" s="87" t="s">
        <v>702</v>
      </c>
      <c r="J34" s="87" t="s">
        <v>786</v>
      </c>
      <c r="K34" s="87">
        <v>24.251000000000001</v>
      </c>
      <c r="L34" s="88">
        <v>1</v>
      </c>
      <c r="M34" s="81" t="s">
        <v>804</v>
      </c>
      <c r="N34" s="77" t="s">
        <v>780</v>
      </c>
      <c r="O34" s="77" t="s">
        <v>705</v>
      </c>
      <c r="P34" s="87">
        <v>24.251000000000001</v>
      </c>
      <c r="Q34" s="77"/>
    </row>
    <row r="35" spans="1:17" ht="72" x14ac:dyDescent="0.3">
      <c r="A35" s="52">
        <v>74</v>
      </c>
      <c r="B35" s="55">
        <v>32</v>
      </c>
      <c r="C35" s="53"/>
      <c r="D35" s="51" t="s">
        <v>277</v>
      </c>
      <c r="E35" s="49" t="s">
        <v>278</v>
      </c>
      <c r="F35" s="52" t="s">
        <v>342</v>
      </c>
      <c r="G35" s="49" t="s">
        <v>805</v>
      </c>
      <c r="H35" s="49" t="s">
        <v>805</v>
      </c>
      <c r="I35" s="55" t="s">
        <v>718</v>
      </c>
      <c r="J35" s="55" t="s">
        <v>356</v>
      </c>
      <c r="K35" s="52">
        <v>5.7</v>
      </c>
      <c r="L35" s="69">
        <v>1</v>
      </c>
      <c r="M35" s="49" t="s">
        <v>806</v>
      </c>
      <c r="N35" s="49" t="s">
        <v>805</v>
      </c>
      <c r="O35" s="52" t="s">
        <v>718</v>
      </c>
      <c r="P35" s="52">
        <v>5.7</v>
      </c>
      <c r="Q35" s="52"/>
    </row>
    <row r="36" spans="1:17" ht="86.4" x14ac:dyDescent="0.3">
      <c r="A36" s="77">
        <v>75</v>
      </c>
      <c r="B36" s="87">
        <v>39</v>
      </c>
      <c r="C36" s="78"/>
      <c r="D36" s="85" t="s">
        <v>283</v>
      </c>
      <c r="E36" s="81" t="s">
        <v>284</v>
      </c>
      <c r="F36" s="77"/>
      <c r="G36" s="81" t="s">
        <v>805</v>
      </c>
      <c r="H36" s="81" t="s">
        <v>805</v>
      </c>
      <c r="I36" s="87" t="s">
        <v>731</v>
      </c>
      <c r="J36" s="87"/>
      <c r="K36" s="77"/>
      <c r="L36" s="80">
        <v>1</v>
      </c>
      <c r="M36" s="81" t="s">
        <v>285</v>
      </c>
      <c r="N36" s="81" t="s">
        <v>805</v>
      </c>
      <c r="O36" s="77" t="s">
        <v>731</v>
      </c>
      <c r="P36" s="77"/>
      <c r="Q36" s="77"/>
    </row>
    <row r="37" spans="1:17" ht="72" x14ac:dyDescent="0.3">
      <c r="A37" s="52">
        <v>77</v>
      </c>
      <c r="B37" s="55">
        <v>98</v>
      </c>
      <c r="C37" s="50" t="s">
        <v>807</v>
      </c>
      <c r="D37" s="51" t="s">
        <v>808</v>
      </c>
      <c r="E37" s="49" t="s">
        <v>809</v>
      </c>
      <c r="F37" s="52"/>
      <c r="G37" s="49" t="s">
        <v>743</v>
      </c>
      <c r="H37" s="49" t="s">
        <v>810</v>
      </c>
      <c r="I37" s="49" t="s">
        <v>811</v>
      </c>
      <c r="J37" s="52" t="s">
        <v>356</v>
      </c>
      <c r="K37" s="52"/>
      <c r="L37" s="69">
        <v>1</v>
      </c>
      <c r="M37" s="52"/>
      <c r="N37" s="49" t="s">
        <v>810</v>
      </c>
      <c r="O37" s="52" t="s">
        <v>779</v>
      </c>
      <c r="P37" s="52"/>
      <c r="Q37" s="52"/>
    </row>
    <row r="38" spans="1:17" ht="43.2" x14ac:dyDescent="0.3">
      <c r="A38" s="77">
        <v>84</v>
      </c>
      <c r="B38" s="94">
        <v>68</v>
      </c>
      <c r="C38" s="95" t="s">
        <v>22</v>
      </c>
      <c r="D38" s="81" t="s">
        <v>23</v>
      </c>
      <c r="E38" s="85" t="s">
        <v>812</v>
      </c>
      <c r="F38" s="87" t="s">
        <v>813</v>
      </c>
      <c r="G38" s="77" t="s">
        <v>376</v>
      </c>
      <c r="H38" s="77" t="s">
        <v>376</v>
      </c>
      <c r="I38" s="85" t="s">
        <v>814</v>
      </c>
      <c r="J38" s="87" t="s">
        <v>356</v>
      </c>
      <c r="K38" s="96">
        <v>256.04340999999999</v>
      </c>
      <c r="L38" s="88">
        <v>1</v>
      </c>
      <c r="M38" s="85" t="s">
        <v>815</v>
      </c>
      <c r="N38" s="77" t="s">
        <v>376</v>
      </c>
      <c r="O38" s="77" t="s">
        <v>705</v>
      </c>
      <c r="P38" s="87">
        <v>256.04300000000001</v>
      </c>
      <c r="Q38" s="77"/>
    </row>
    <row r="39" spans="1:17" ht="72" x14ac:dyDescent="0.3">
      <c r="A39" s="52">
        <v>86</v>
      </c>
      <c r="B39" s="63">
        <v>84</v>
      </c>
      <c r="C39" s="64" t="s">
        <v>254</v>
      </c>
      <c r="D39" s="49" t="s">
        <v>255</v>
      </c>
      <c r="E39" s="49" t="s">
        <v>816</v>
      </c>
      <c r="F39" s="55" t="s">
        <v>817</v>
      </c>
      <c r="G39" s="52" t="s">
        <v>376</v>
      </c>
      <c r="H39" s="52" t="s">
        <v>376</v>
      </c>
      <c r="I39" s="55" t="s">
        <v>779</v>
      </c>
      <c r="J39" s="55" t="s">
        <v>356</v>
      </c>
      <c r="K39" s="65">
        <v>1589.82069</v>
      </c>
      <c r="L39" s="60">
        <v>1</v>
      </c>
      <c r="M39" s="55"/>
      <c r="N39" s="52" t="s">
        <v>376</v>
      </c>
      <c r="O39" s="52" t="s">
        <v>705</v>
      </c>
      <c r="P39" s="55">
        <v>1589.8209999999999</v>
      </c>
      <c r="Q39" s="52"/>
    </row>
    <row r="40" spans="1:17" ht="57.6" x14ac:dyDescent="0.3">
      <c r="A40" s="77">
        <v>87</v>
      </c>
      <c r="B40" s="94">
        <v>84</v>
      </c>
      <c r="C40" s="95" t="s">
        <v>254</v>
      </c>
      <c r="D40" s="81" t="s">
        <v>255</v>
      </c>
      <c r="E40" s="81" t="s">
        <v>818</v>
      </c>
      <c r="F40" s="87" t="s">
        <v>819</v>
      </c>
      <c r="G40" s="77" t="s">
        <v>376</v>
      </c>
      <c r="H40" s="77" t="s">
        <v>376</v>
      </c>
      <c r="I40" s="87" t="s">
        <v>779</v>
      </c>
      <c r="J40" s="87" t="s">
        <v>356</v>
      </c>
      <c r="K40" s="97">
        <v>52.71</v>
      </c>
      <c r="L40" s="88">
        <v>1</v>
      </c>
      <c r="M40" s="87"/>
      <c r="N40" s="77" t="s">
        <v>376</v>
      </c>
      <c r="O40" s="77" t="s">
        <v>705</v>
      </c>
      <c r="P40" s="87">
        <v>52.71</v>
      </c>
      <c r="Q40" s="77"/>
    </row>
    <row r="41" spans="1:17" ht="43.2" x14ac:dyDescent="0.3">
      <c r="A41" s="52">
        <v>88</v>
      </c>
      <c r="B41" s="63">
        <v>84</v>
      </c>
      <c r="C41" s="64" t="s">
        <v>254</v>
      </c>
      <c r="D41" s="49" t="s">
        <v>255</v>
      </c>
      <c r="E41" s="49" t="s">
        <v>820</v>
      </c>
      <c r="F41" s="55" t="s">
        <v>821</v>
      </c>
      <c r="G41" s="52" t="s">
        <v>376</v>
      </c>
      <c r="H41" s="52" t="s">
        <v>376</v>
      </c>
      <c r="I41" s="55" t="s">
        <v>779</v>
      </c>
      <c r="J41" s="55" t="s">
        <v>356</v>
      </c>
      <c r="K41" s="66">
        <v>32.402000000000001</v>
      </c>
      <c r="L41" s="60">
        <v>1</v>
      </c>
      <c r="M41" s="55"/>
      <c r="N41" s="52" t="s">
        <v>376</v>
      </c>
      <c r="O41" s="52" t="s">
        <v>705</v>
      </c>
      <c r="P41" s="55">
        <v>34.402000000000001</v>
      </c>
      <c r="Q41" s="52"/>
    </row>
    <row r="42" spans="1:17" ht="144" x14ac:dyDescent="0.3">
      <c r="A42" s="77">
        <v>89</v>
      </c>
      <c r="B42" s="94">
        <v>115</v>
      </c>
      <c r="C42" s="95" t="s">
        <v>261</v>
      </c>
      <c r="D42" s="81" t="s">
        <v>262</v>
      </c>
      <c r="E42" s="81" t="s">
        <v>822</v>
      </c>
      <c r="F42" s="81" t="s">
        <v>823</v>
      </c>
      <c r="G42" s="77" t="s">
        <v>376</v>
      </c>
      <c r="H42" s="77" t="s">
        <v>376</v>
      </c>
      <c r="I42" s="87" t="s">
        <v>779</v>
      </c>
      <c r="J42" s="87" t="s">
        <v>824</v>
      </c>
      <c r="K42" s="96" t="s">
        <v>825</v>
      </c>
      <c r="L42" s="88">
        <v>1</v>
      </c>
      <c r="M42" s="87"/>
      <c r="N42" s="77" t="s">
        <v>376</v>
      </c>
      <c r="O42" s="77" t="s">
        <v>705</v>
      </c>
      <c r="P42" s="87">
        <v>5834.68433</v>
      </c>
      <c r="Q42" s="77">
        <v>8663.1330999999991</v>
      </c>
    </row>
    <row r="43" spans="1:17" ht="129.6" x14ac:dyDescent="0.3">
      <c r="A43" s="52">
        <v>90</v>
      </c>
      <c r="B43" s="63">
        <v>115</v>
      </c>
      <c r="C43" s="64" t="s">
        <v>261</v>
      </c>
      <c r="D43" s="49" t="s">
        <v>262</v>
      </c>
      <c r="E43" s="49" t="s">
        <v>826</v>
      </c>
      <c r="F43" s="49" t="s">
        <v>827</v>
      </c>
      <c r="G43" s="52" t="s">
        <v>376</v>
      </c>
      <c r="H43" s="52" t="s">
        <v>376</v>
      </c>
      <c r="I43" s="55" t="s">
        <v>779</v>
      </c>
      <c r="J43" s="55" t="s">
        <v>356</v>
      </c>
      <c r="K43" s="66">
        <v>1545.32</v>
      </c>
      <c r="L43" s="60">
        <v>1</v>
      </c>
      <c r="M43" s="55"/>
      <c r="N43" s="52" t="s">
        <v>376</v>
      </c>
      <c r="O43" s="52" t="s">
        <v>705</v>
      </c>
      <c r="P43" s="55">
        <v>1545.32</v>
      </c>
      <c r="Q43" s="52"/>
    </row>
    <row r="44" spans="1:17" ht="129.6" x14ac:dyDescent="0.3">
      <c r="A44" s="77">
        <v>93</v>
      </c>
      <c r="B44" s="94">
        <v>115</v>
      </c>
      <c r="C44" s="95" t="s">
        <v>261</v>
      </c>
      <c r="D44" s="81" t="s">
        <v>262</v>
      </c>
      <c r="E44" s="81" t="s">
        <v>828</v>
      </c>
      <c r="F44" s="81" t="s">
        <v>829</v>
      </c>
      <c r="G44" s="77" t="s">
        <v>376</v>
      </c>
      <c r="H44" s="77" t="s">
        <v>376</v>
      </c>
      <c r="I44" s="87" t="s">
        <v>779</v>
      </c>
      <c r="J44" s="81" t="s">
        <v>824</v>
      </c>
      <c r="K44" s="96" t="s">
        <v>830</v>
      </c>
      <c r="L44" s="88">
        <v>1</v>
      </c>
      <c r="M44" s="87"/>
      <c r="N44" s="77" t="s">
        <v>376</v>
      </c>
      <c r="O44" s="77" t="s">
        <v>705</v>
      </c>
      <c r="P44" s="87">
        <v>846.39711999999997</v>
      </c>
      <c r="Q44" s="77">
        <v>285.89756999999997</v>
      </c>
    </row>
    <row r="45" spans="1:17" ht="129.6" x14ac:dyDescent="0.3">
      <c r="A45" s="52">
        <v>94</v>
      </c>
      <c r="B45" s="63">
        <v>115</v>
      </c>
      <c r="C45" s="64" t="s">
        <v>261</v>
      </c>
      <c r="D45" s="49" t="s">
        <v>262</v>
      </c>
      <c r="E45" s="49" t="s">
        <v>831</v>
      </c>
      <c r="F45" s="49" t="s">
        <v>832</v>
      </c>
      <c r="G45" s="52" t="s">
        <v>376</v>
      </c>
      <c r="H45" s="52" t="s">
        <v>376</v>
      </c>
      <c r="I45" s="55" t="s">
        <v>779</v>
      </c>
      <c r="J45" s="49" t="s">
        <v>824</v>
      </c>
      <c r="K45" s="65" t="s">
        <v>833</v>
      </c>
      <c r="L45" s="60">
        <v>1</v>
      </c>
      <c r="M45" s="55"/>
      <c r="N45" s="52" t="s">
        <v>376</v>
      </c>
      <c r="O45" s="52" t="s">
        <v>705</v>
      </c>
      <c r="P45" s="55">
        <v>618.42729999999995</v>
      </c>
      <c r="Q45" s="52"/>
    </row>
    <row r="46" spans="1:17" ht="129.6" x14ac:dyDescent="0.3">
      <c r="A46" s="77">
        <v>95</v>
      </c>
      <c r="B46" s="94">
        <v>115</v>
      </c>
      <c r="C46" s="95" t="s">
        <v>261</v>
      </c>
      <c r="D46" s="81" t="s">
        <v>262</v>
      </c>
      <c r="E46" s="81" t="s">
        <v>834</v>
      </c>
      <c r="F46" s="81" t="s">
        <v>835</v>
      </c>
      <c r="G46" s="77" t="s">
        <v>376</v>
      </c>
      <c r="H46" s="77" t="s">
        <v>376</v>
      </c>
      <c r="I46" s="87" t="s">
        <v>779</v>
      </c>
      <c r="J46" s="81" t="s">
        <v>824</v>
      </c>
      <c r="K46" s="96"/>
      <c r="L46" s="82">
        <v>1</v>
      </c>
      <c r="M46" s="87"/>
      <c r="N46" s="77" t="s">
        <v>376</v>
      </c>
      <c r="O46" s="77" t="s">
        <v>705</v>
      </c>
      <c r="P46" s="81"/>
      <c r="Q46" s="77"/>
    </row>
    <row r="47" spans="1:17" ht="72" x14ac:dyDescent="0.3">
      <c r="A47" s="52">
        <v>96</v>
      </c>
      <c r="B47" s="55">
        <v>80</v>
      </c>
      <c r="C47" s="50" t="s">
        <v>19</v>
      </c>
      <c r="D47" s="51" t="s">
        <v>20</v>
      </c>
      <c r="E47" s="49" t="s">
        <v>836</v>
      </c>
      <c r="F47" s="55" t="s">
        <v>837</v>
      </c>
      <c r="G47" s="52" t="s">
        <v>21</v>
      </c>
      <c r="H47" s="52" t="s">
        <v>21</v>
      </c>
      <c r="I47" s="49" t="s">
        <v>702</v>
      </c>
      <c r="J47" s="55" t="s">
        <v>356</v>
      </c>
      <c r="K47" s="52">
        <v>125.32</v>
      </c>
      <c r="L47" s="69">
        <v>1</v>
      </c>
      <c r="M47" s="49" t="s">
        <v>838</v>
      </c>
      <c r="N47" s="52" t="s">
        <v>21</v>
      </c>
      <c r="O47" s="52"/>
      <c r="P47" s="52"/>
      <c r="Q47" s="52"/>
    </row>
    <row r="48" spans="1:17" ht="129.6" x14ac:dyDescent="0.3">
      <c r="A48" s="77"/>
      <c r="B48" s="87"/>
      <c r="C48" s="87" t="s">
        <v>843</v>
      </c>
      <c r="D48" s="81" t="s">
        <v>844</v>
      </c>
      <c r="E48" s="81" t="s">
        <v>845</v>
      </c>
      <c r="F48" s="98" t="s">
        <v>846</v>
      </c>
      <c r="G48" s="85" t="s">
        <v>839</v>
      </c>
      <c r="H48" s="85" t="s">
        <v>839</v>
      </c>
      <c r="I48" s="59" t="s">
        <v>847</v>
      </c>
      <c r="J48" s="81" t="s">
        <v>840</v>
      </c>
      <c r="K48" s="87" t="s">
        <v>842</v>
      </c>
      <c r="L48" s="88">
        <v>1</v>
      </c>
      <c r="M48" s="81" t="s">
        <v>848</v>
      </c>
      <c r="N48" s="77" t="s">
        <v>841</v>
      </c>
      <c r="O48" s="77"/>
      <c r="P48" s="88"/>
      <c r="Q48" s="77"/>
    </row>
    <row r="49" spans="1:17" ht="57.6" x14ac:dyDescent="0.3">
      <c r="A49" s="52"/>
      <c r="B49" s="55"/>
      <c r="C49" s="55" t="s">
        <v>849</v>
      </c>
      <c r="D49" s="51" t="s">
        <v>850</v>
      </c>
      <c r="E49" s="49" t="s">
        <v>851</v>
      </c>
      <c r="F49" s="55" t="s">
        <v>441</v>
      </c>
      <c r="G49" s="51" t="s">
        <v>839</v>
      </c>
      <c r="H49" s="51" t="s">
        <v>839</v>
      </c>
      <c r="I49" s="59" t="s">
        <v>852</v>
      </c>
      <c r="J49" s="49" t="s">
        <v>840</v>
      </c>
      <c r="K49" s="55" t="s">
        <v>842</v>
      </c>
      <c r="L49" s="60">
        <v>1</v>
      </c>
      <c r="M49" s="49" t="s">
        <v>853</v>
      </c>
      <c r="N49" s="52" t="s">
        <v>841</v>
      </c>
      <c r="O49" s="52"/>
      <c r="P49" s="60"/>
      <c r="Q49" s="52"/>
    </row>
    <row r="50" spans="1:17" ht="144" x14ac:dyDescent="0.3">
      <c r="A50" s="77"/>
      <c r="B50" s="87"/>
      <c r="C50" s="87" t="s">
        <v>854</v>
      </c>
      <c r="D50" s="85" t="s">
        <v>855</v>
      </c>
      <c r="E50" s="81" t="s">
        <v>845</v>
      </c>
      <c r="F50" s="87" t="s">
        <v>842</v>
      </c>
      <c r="G50" s="85" t="s">
        <v>839</v>
      </c>
      <c r="H50" s="85" t="s">
        <v>839</v>
      </c>
      <c r="I50" s="59" t="s">
        <v>856</v>
      </c>
      <c r="J50" s="81" t="s">
        <v>840</v>
      </c>
      <c r="K50" s="87" t="s">
        <v>842</v>
      </c>
      <c r="L50" s="88">
        <v>1</v>
      </c>
      <c r="M50" s="81" t="s">
        <v>857</v>
      </c>
      <c r="N50" s="77" t="s">
        <v>841</v>
      </c>
      <c r="O50" s="77"/>
      <c r="P50" s="88"/>
      <c r="Q50" s="77"/>
    </row>
    <row r="51" spans="1:17" ht="100.8" x14ac:dyDescent="0.3">
      <c r="A51" s="52">
        <v>106</v>
      </c>
      <c r="B51" s="55">
        <v>111</v>
      </c>
      <c r="C51" s="55">
        <v>49</v>
      </c>
      <c r="D51" s="51" t="s">
        <v>101</v>
      </c>
      <c r="E51" s="49" t="s">
        <v>858</v>
      </c>
      <c r="F51" s="55" t="s">
        <v>859</v>
      </c>
      <c r="G51" s="51" t="s">
        <v>860</v>
      </c>
      <c r="H51" s="51" t="s">
        <v>860</v>
      </c>
      <c r="I51" s="59" t="s">
        <v>861</v>
      </c>
      <c r="J51" s="49" t="s">
        <v>840</v>
      </c>
      <c r="K51" s="55">
        <v>840.82600000000002</v>
      </c>
      <c r="L51" s="60">
        <v>1</v>
      </c>
      <c r="M51" s="56" t="s">
        <v>862</v>
      </c>
      <c r="N51" s="52" t="s">
        <v>841</v>
      </c>
      <c r="O51" s="52"/>
      <c r="P51" s="70">
        <v>840.82600000000002</v>
      </c>
      <c r="Q51" s="52"/>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0"/>
  <sheetViews>
    <sheetView topLeftCell="E127" zoomScaleNormal="100" workbookViewId="0">
      <selection activeCell="H114" sqref="H114"/>
    </sheetView>
  </sheetViews>
  <sheetFormatPr defaultRowHeight="15.05" x14ac:dyDescent="0.3"/>
  <cols>
    <col min="1" max="1" width="9.6640625" customWidth="1"/>
    <col min="2" max="2" width="15.5546875" customWidth="1"/>
    <col min="3" max="3" width="22.33203125" customWidth="1"/>
    <col min="4" max="4" width="67.33203125" customWidth="1"/>
    <col min="5" max="5" width="35.44140625" customWidth="1"/>
    <col min="6" max="6" width="36.88671875" customWidth="1"/>
    <col min="7" max="7" width="35.6640625" customWidth="1"/>
    <col min="8" max="8" width="37.5546875" customWidth="1"/>
    <col min="9" max="9" width="33.109375" customWidth="1"/>
    <col min="10" max="10" width="43.109375" customWidth="1"/>
    <col min="11" max="11" width="38" customWidth="1"/>
    <col min="12" max="12" width="27.109375" customWidth="1"/>
    <col min="13" max="13" width="109.44140625" customWidth="1"/>
  </cols>
  <sheetData>
    <row r="1" spans="1:13" x14ac:dyDescent="0.3">
      <c r="A1" s="262" t="s">
        <v>1263</v>
      </c>
      <c r="B1" s="262"/>
      <c r="C1" s="262"/>
      <c r="D1" s="262"/>
      <c r="E1" s="262"/>
      <c r="F1" s="262"/>
      <c r="G1" s="262"/>
      <c r="H1" s="262"/>
      <c r="I1" s="262"/>
      <c r="J1" s="262"/>
      <c r="K1" s="262"/>
      <c r="L1" s="262"/>
      <c r="M1" s="262"/>
    </row>
    <row r="2" spans="1:13" ht="19.649999999999999" x14ac:dyDescent="0.3">
      <c r="A2" s="261" t="s">
        <v>1262</v>
      </c>
      <c r="B2" s="261"/>
      <c r="C2" s="261"/>
      <c r="D2" s="261"/>
      <c r="E2" s="261"/>
      <c r="F2" s="261"/>
      <c r="G2" s="261"/>
      <c r="H2" s="261"/>
      <c r="I2" s="261"/>
      <c r="J2" s="261"/>
      <c r="K2" s="261"/>
      <c r="L2" s="261"/>
      <c r="M2" s="261"/>
    </row>
    <row r="3" spans="1:13" s="219" customFormat="1" ht="88.55" customHeight="1" x14ac:dyDescent="0.3">
      <c r="A3" s="188" t="s">
        <v>0</v>
      </c>
      <c r="B3" s="188" t="s">
        <v>1</v>
      </c>
      <c r="C3" s="188" t="s">
        <v>2</v>
      </c>
      <c r="D3" s="189" t="s">
        <v>3</v>
      </c>
      <c r="E3" s="189" t="s">
        <v>4</v>
      </c>
      <c r="F3" s="189" t="s">
        <v>29</v>
      </c>
      <c r="G3" s="189" t="s">
        <v>5</v>
      </c>
      <c r="H3" s="189" t="s">
        <v>6</v>
      </c>
      <c r="I3" s="189" t="s">
        <v>7</v>
      </c>
      <c r="J3" s="189" t="s">
        <v>1033</v>
      </c>
      <c r="K3" s="189" t="s">
        <v>8</v>
      </c>
      <c r="L3" s="190" t="s">
        <v>9</v>
      </c>
      <c r="M3" s="189" t="s">
        <v>372</v>
      </c>
    </row>
    <row r="4" spans="1:13" s="219" customFormat="1" ht="17.7" x14ac:dyDescent="0.3">
      <c r="A4" s="10">
        <v>1</v>
      </c>
      <c r="B4" s="10">
        <v>2</v>
      </c>
      <c r="C4" s="10">
        <v>3</v>
      </c>
      <c r="D4" s="10" t="s">
        <v>31</v>
      </c>
      <c r="E4" s="10" t="s">
        <v>32</v>
      </c>
      <c r="F4" s="10" t="s">
        <v>33</v>
      </c>
      <c r="G4" s="10" t="s">
        <v>34</v>
      </c>
      <c r="H4" s="11" t="s">
        <v>35</v>
      </c>
      <c r="I4" s="10" t="s">
        <v>36</v>
      </c>
      <c r="J4" s="10" t="s">
        <v>37</v>
      </c>
      <c r="K4" s="10" t="s">
        <v>38</v>
      </c>
      <c r="L4" s="10">
        <v>12</v>
      </c>
      <c r="M4" s="10">
        <v>13</v>
      </c>
    </row>
    <row r="5" spans="1:13" ht="45.2" x14ac:dyDescent="0.3">
      <c r="A5" s="158">
        <v>1</v>
      </c>
      <c r="B5" s="159">
        <v>68</v>
      </c>
      <c r="C5" s="160" t="s">
        <v>22</v>
      </c>
      <c r="D5" s="158" t="s">
        <v>23</v>
      </c>
      <c r="E5" s="161" t="s">
        <v>812</v>
      </c>
      <c r="F5" s="158" t="s">
        <v>813</v>
      </c>
      <c r="G5" s="161" t="s">
        <v>1264</v>
      </c>
      <c r="H5" s="161" t="s">
        <v>1264</v>
      </c>
      <c r="I5" s="161" t="s">
        <v>1265</v>
      </c>
      <c r="J5" s="158" t="s">
        <v>253</v>
      </c>
      <c r="K5" s="162">
        <v>256.04340999999999</v>
      </c>
      <c r="L5" s="158">
        <v>100</v>
      </c>
      <c r="M5" s="161" t="s">
        <v>815</v>
      </c>
    </row>
    <row r="6" spans="1:13" ht="30.15" x14ac:dyDescent="0.3">
      <c r="A6" s="158">
        <v>2</v>
      </c>
      <c r="B6" s="159">
        <v>68</v>
      </c>
      <c r="C6" s="160" t="s">
        <v>22</v>
      </c>
      <c r="D6" s="158" t="s">
        <v>23</v>
      </c>
      <c r="E6" s="161" t="s">
        <v>249</v>
      </c>
      <c r="F6" s="158" t="s">
        <v>1266</v>
      </c>
      <c r="G6" s="161" t="s">
        <v>1264</v>
      </c>
      <c r="H6" s="161" t="s">
        <v>1264</v>
      </c>
      <c r="I6" s="158" t="s">
        <v>252</v>
      </c>
      <c r="J6" s="158" t="s">
        <v>253</v>
      </c>
      <c r="K6" s="162">
        <v>2025.89</v>
      </c>
      <c r="L6" s="158">
        <v>55</v>
      </c>
      <c r="M6" s="158" t="s">
        <v>1267</v>
      </c>
    </row>
    <row r="7" spans="1:13" ht="60.25" x14ac:dyDescent="0.3">
      <c r="A7" s="158">
        <v>3</v>
      </c>
      <c r="B7" s="159">
        <v>84</v>
      </c>
      <c r="C7" s="160" t="s">
        <v>254</v>
      </c>
      <c r="D7" s="158" t="s">
        <v>255</v>
      </c>
      <c r="E7" s="158" t="s">
        <v>816</v>
      </c>
      <c r="F7" s="158" t="s">
        <v>817</v>
      </c>
      <c r="G7" s="161" t="s">
        <v>1264</v>
      </c>
      <c r="H7" s="161" t="s">
        <v>1264</v>
      </c>
      <c r="I7" s="158">
        <v>2019</v>
      </c>
      <c r="J7" s="158" t="s">
        <v>253</v>
      </c>
      <c r="K7" s="162">
        <v>2003.14446</v>
      </c>
      <c r="L7" s="158">
        <v>100</v>
      </c>
      <c r="M7" s="158"/>
    </row>
    <row r="8" spans="1:13" ht="45.2" x14ac:dyDescent="0.3">
      <c r="A8" s="158">
        <v>4</v>
      </c>
      <c r="B8" s="159">
        <v>84</v>
      </c>
      <c r="C8" s="160" t="s">
        <v>254</v>
      </c>
      <c r="D8" s="158" t="s">
        <v>255</v>
      </c>
      <c r="E8" s="158" t="s">
        <v>818</v>
      </c>
      <c r="F8" s="158" t="s">
        <v>1268</v>
      </c>
      <c r="G8" s="161" t="s">
        <v>1264</v>
      </c>
      <c r="H8" s="161" t="s">
        <v>1264</v>
      </c>
      <c r="I8" s="158">
        <v>2019</v>
      </c>
      <c r="J8" s="158" t="s">
        <v>253</v>
      </c>
      <c r="K8" s="162">
        <v>895.96691999999996</v>
      </c>
      <c r="L8" s="158">
        <v>100</v>
      </c>
      <c r="M8" s="158"/>
    </row>
    <row r="9" spans="1:13" ht="45.2" x14ac:dyDescent="0.3">
      <c r="A9" s="158">
        <v>5</v>
      </c>
      <c r="B9" s="159">
        <v>84</v>
      </c>
      <c r="C9" s="160" t="s">
        <v>254</v>
      </c>
      <c r="D9" s="158" t="s">
        <v>255</v>
      </c>
      <c r="E9" s="158" t="s">
        <v>820</v>
      </c>
      <c r="F9" s="158" t="s">
        <v>1269</v>
      </c>
      <c r="G9" s="161" t="s">
        <v>1264</v>
      </c>
      <c r="H9" s="161" t="s">
        <v>1264</v>
      </c>
      <c r="I9" s="158">
        <v>2019</v>
      </c>
      <c r="J9" s="158" t="s">
        <v>253</v>
      </c>
      <c r="K9" s="162">
        <v>389.82997</v>
      </c>
      <c r="L9" s="158">
        <v>100</v>
      </c>
      <c r="M9" s="158"/>
    </row>
    <row r="10" spans="1:13" ht="45.2" x14ac:dyDescent="0.3">
      <c r="A10" s="158">
        <v>6</v>
      </c>
      <c r="B10" s="159">
        <v>84</v>
      </c>
      <c r="C10" s="160" t="s">
        <v>254</v>
      </c>
      <c r="D10" s="158" t="s">
        <v>255</v>
      </c>
      <c r="E10" s="158" t="s">
        <v>1270</v>
      </c>
      <c r="F10" s="158" t="s">
        <v>1271</v>
      </c>
      <c r="G10" s="161" t="s">
        <v>1264</v>
      </c>
      <c r="H10" s="161" t="s">
        <v>1264</v>
      </c>
      <c r="I10" s="158">
        <v>2019</v>
      </c>
      <c r="J10" s="158" t="s">
        <v>253</v>
      </c>
      <c r="K10" s="162">
        <v>2450.0819799999999</v>
      </c>
      <c r="L10" s="158">
        <v>100</v>
      </c>
      <c r="M10" s="158"/>
    </row>
    <row r="11" spans="1:13" ht="60.25" x14ac:dyDescent="0.3">
      <c r="A11" s="158">
        <v>7</v>
      </c>
      <c r="B11" s="159">
        <v>84</v>
      </c>
      <c r="C11" s="160" t="s">
        <v>254</v>
      </c>
      <c r="D11" s="158" t="s">
        <v>255</v>
      </c>
      <c r="E11" s="158" t="s">
        <v>256</v>
      </c>
      <c r="F11" s="158" t="s">
        <v>1272</v>
      </c>
      <c r="G11" s="161" t="s">
        <v>1264</v>
      </c>
      <c r="H11" s="161" t="s">
        <v>1264</v>
      </c>
      <c r="I11" s="158" t="s">
        <v>252</v>
      </c>
      <c r="J11" s="158" t="s">
        <v>253</v>
      </c>
      <c r="K11" s="162">
        <v>3743.1229899999998</v>
      </c>
      <c r="L11" s="158">
        <v>66</v>
      </c>
      <c r="M11" s="158" t="s">
        <v>260</v>
      </c>
    </row>
    <row r="12" spans="1:13" ht="30.15" x14ac:dyDescent="0.3">
      <c r="A12" s="158">
        <v>8</v>
      </c>
      <c r="B12" s="159">
        <v>84</v>
      </c>
      <c r="C12" s="160" t="s">
        <v>254</v>
      </c>
      <c r="D12" s="158" t="s">
        <v>255</v>
      </c>
      <c r="E12" s="158" t="s">
        <v>1273</v>
      </c>
      <c r="F12" s="158" t="s">
        <v>1274</v>
      </c>
      <c r="G12" s="161" t="s">
        <v>1264</v>
      </c>
      <c r="H12" s="161" t="s">
        <v>1264</v>
      </c>
      <c r="I12" s="158">
        <v>2019</v>
      </c>
      <c r="J12" s="158" t="s">
        <v>253</v>
      </c>
      <c r="K12" s="162">
        <v>74.702929999999995</v>
      </c>
      <c r="L12" s="158">
        <v>100</v>
      </c>
      <c r="M12" s="158"/>
    </row>
    <row r="13" spans="1:13" ht="30.15" x14ac:dyDescent="0.3">
      <c r="A13" s="158">
        <v>9</v>
      </c>
      <c r="B13" s="159">
        <v>84</v>
      </c>
      <c r="C13" s="160" t="s">
        <v>254</v>
      </c>
      <c r="D13" s="158" t="s">
        <v>255</v>
      </c>
      <c r="E13" s="158" t="s">
        <v>1275</v>
      </c>
      <c r="F13" s="158" t="s">
        <v>1276</v>
      </c>
      <c r="G13" s="161" t="s">
        <v>1264</v>
      </c>
      <c r="H13" s="161" t="s">
        <v>1264</v>
      </c>
      <c r="I13" s="158">
        <v>2019</v>
      </c>
      <c r="J13" s="158" t="s">
        <v>253</v>
      </c>
      <c r="K13" s="162">
        <v>9980.5309099999995</v>
      </c>
      <c r="L13" s="158">
        <v>90</v>
      </c>
      <c r="M13" s="158"/>
    </row>
    <row r="14" spans="1:13" ht="45.2" x14ac:dyDescent="0.3">
      <c r="A14" s="158">
        <v>10</v>
      </c>
      <c r="B14" s="159">
        <v>84</v>
      </c>
      <c r="C14" s="160" t="s">
        <v>254</v>
      </c>
      <c r="D14" s="158" t="s">
        <v>255</v>
      </c>
      <c r="E14" s="158" t="s">
        <v>1277</v>
      </c>
      <c r="F14" s="158" t="s">
        <v>1278</v>
      </c>
      <c r="G14" s="161" t="s">
        <v>1264</v>
      </c>
      <c r="H14" s="161" t="s">
        <v>1264</v>
      </c>
      <c r="I14" s="158">
        <v>2019</v>
      </c>
      <c r="J14" s="158" t="s">
        <v>253</v>
      </c>
      <c r="K14" s="162">
        <v>35.213000000000001</v>
      </c>
      <c r="L14" s="158">
        <v>100</v>
      </c>
      <c r="M14" s="158"/>
    </row>
    <row r="15" spans="1:13" ht="45.2" x14ac:dyDescent="0.3">
      <c r="A15" s="158">
        <v>11</v>
      </c>
      <c r="B15" s="159">
        <v>84</v>
      </c>
      <c r="C15" s="160" t="s">
        <v>254</v>
      </c>
      <c r="D15" s="158" t="s">
        <v>255</v>
      </c>
      <c r="E15" s="158" t="s">
        <v>1279</v>
      </c>
      <c r="F15" s="158" t="s">
        <v>1280</v>
      </c>
      <c r="G15" s="161" t="s">
        <v>1264</v>
      </c>
      <c r="H15" s="161" t="s">
        <v>1264</v>
      </c>
      <c r="I15" s="158">
        <v>2019</v>
      </c>
      <c r="J15" s="158" t="s">
        <v>253</v>
      </c>
      <c r="K15" s="162">
        <v>8.5671400000000002</v>
      </c>
      <c r="L15" s="158">
        <v>100</v>
      </c>
      <c r="M15" s="158"/>
    </row>
    <row r="16" spans="1:13" ht="45.2" x14ac:dyDescent="0.3">
      <c r="A16" s="158">
        <v>12</v>
      </c>
      <c r="B16" s="159">
        <v>84</v>
      </c>
      <c r="C16" s="160" t="s">
        <v>254</v>
      </c>
      <c r="D16" s="158" t="s">
        <v>255</v>
      </c>
      <c r="E16" s="158" t="s">
        <v>1281</v>
      </c>
      <c r="F16" s="158" t="s">
        <v>1280</v>
      </c>
      <c r="G16" s="161" t="s">
        <v>1264</v>
      </c>
      <c r="H16" s="161" t="s">
        <v>1264</v>
      </c>
      <c r="I16" s="158">
        <v>2019</v>
      </c>
      <c r="J16" s="158" t="s">
        <v>253</v>
      </c>
      <c r="K16" s="162">
        <v>8.5671400000000002</v>
      </c>
      <c r="L16" s="158">
        <v>100</v>
      </c>
      <c r="M16" s="158"/>
    </row>
    <row r="17" spans="1:13" ht="45.2" x14ac:dyDescent="0.3">
      <c r="A17" s="158">
        <v>13</v>
      </c>
      <c r="B17" s="159">
        <v>84</v>
      </c>
      <c r="C17" s="160" t="s">
        <v>254</v>
      </c>
      <c r="D17" s="158" t="s">
        <v>255</v>
      </c>
      <c r="E17" s="158" t="s">
        <v>1282</v>
      </c>
      <c r="F17" s="158" t="s">
        <v>1283</v>
      </c>
      <c r="G17" s="161" t="s">
        <v>1264</v>
      </c>
      <c r="H17" s="161" t="s">
        <v>1264</v>
      </c>
      <c r="I17" s="158">
        <v>2019</v>
      </c>
      <c r="J17" s="158" t="s">
        <v>253</v>
      </c>
      <c r="K17" s="162">
        <v>118.4658</v>
      </c>
      <c r="L17" s="158">
        <v>100</v>
      </c>
      <c r="M17" s="158"/>
    </row>
    <row r="18" spans="1:13" ht="45.2" x14ac:dyDescent="0.3">
      <c r="A18" s="158">
        <v>14</v>
      </c>
      <c r="B18" s="159">
        <v>84</v>
      </c>
      <c r="C18" s="160" t="s">
        <v>254</v>
      </c>
      <c r="D18" s="158" t="s">
        <v>255</v>
      </c>
      <c r="E18" s="158" t="s">
        <v>1284</v>
      </c>
      <c r="F18" s="158" t="s">
        <v>1285</v>
      </c>
      <c r="G18" s="161" t="s">
        <v>1264</v>
      </c>
      <c r="H18" s="161" t="s">
        <v>1264</v>
      </c>
      <c r="I18" s="158">
        <v>2019</v>
      </c>
      <c r="J18" s="158" t="s">
        <v>253</v>
      </c>
      <c r="K18" s="162">
        <v>7.1</v>
      </c>
      <c r="L18" s="158">
        <v>100</v>
      </c>
      <c r="M18" s="158"/>
    </row>
    <row r="19" spans="1:13" ht="45.2" x14ac:dyDescent="0.3">
      <c r="A19" s="158">
        <v>15</v>
      </c>
      <c r="B19" s="159">
        <v>84</v>
      </c>
      <c r="C19" s="160" t="s">
        <v>254</v>
      </c>
      <c r="D19" s="158" t="s">
        <v>255</v>
      </c>
      <c r="E19" s="158" t="s">
        <v>1286</v>
      </c>
      <c r="F19" s="158" t="s">
        <v>1287</v>
      </c>
      <c r="G19" s="161" t="s">
        <v>1264</v>
      </c>
      <c r="H19" s="161" t="s">
        <v>1264</v>
      </c>
      <c r="I19" s="158">
        <v>2019</v>
      </c>
      <c r="J19" s="158" t="s">
        <v>253</v>
      </c>
      <c r="K19" s="162">
        <v>286.464</v>
      </c>
      <c r="L19" s="158">
        <v>100</v>
      </c>
      <c r="M19" s="158"/>
    </row>
    <row r="20" spans="1:13" ht="45.2" x14ac:dyDescent="0.3">
      <c r="A20" s="158">
        <v>16</v>
      </c>
      <c r="B20" s="159">
        <v>84</v>
      </c>
      <c r="C20" s="160" t="s">
        <v>254</v>
      </c>
      <c r="D20" s="158" t="s">
        <v>255</v>
      </c>
      <c r="E20" s="158" t="s">
        <v>1288</v>
      </c>
      <c r="F20" s="158" t="s">
        <v>1278</v>
      </c>
      <c r="G20" s="161" t="s">
        <v>1264</v>
      </c>
      <c r="H20" s="161" t="s">
        <v>1264</v>
      </c>
      <c r="I20" s="158">
        <v>2019</v>
      </c>
      <c r="J20" s="158" t="s">
        <v>253</v>
      </c>
      <c r="K20" s="162">
        <v>17.100000000000001</v>
      </c>
      <c r="L20" s="158">
        <v>100</v>
      </c>
      <c r="M20" s="158"/>
    </row>
    <row r="21" spans="1:13" ht="45.2" x14ac:dyDescent="0.3">
      <c r="A21" s="158">
        <v>17</v>
      </c>
      <c r="B21" s="159">
        <v>84</v>
      </c>
      <c r="C21" s="160" t="s">
        <v>254</v>
      </c>
      <c r="D21" s="158" t="s">
        <v>255</v>
      </c>
      <c r="E21" s="158" t="s">
        <v>1289</v>
      </c>
      <c r="F21" s="158" t="s">
        <v>1290</v>
      </c>
      <c r="G21" s="161" t="s">
        <v>1264</v>
      </c>
      <c r="H21" s="161" t="s">
        <v>1264</v>
      </c>
      <c r="I21" s="158">
        <v>2019</v>
      </c>
      <c r="J21" s="158" t="s">
        <v>253</v>
      </c>
      <c r="K21" s="162">
        <v>259.30684000000002</v>
      </c>
      <c r="L21" s="158">
        <v>100</v>
      </c>
      <c r="M21" s="158"/>
    </row>
    <row r="22" spans="1:13" ht="60.25" x14ac:dyDescent="0.3">
      <c r="A22" s="158">
        <v>18</v>
      </c>
      <c r="B22" s="159">
        <v>84</v>
      </c>
      <c r="C22" s="160" t="s">
        <v>254</v>
      </c>
      <c r="D22" s="158" t="s">
        <v>255</v>
      </c>
      <c r="E22" s="158" t="s">
        <v>1291</v>
      </c>
      <c r="F22" s="158" t="s">
        <v>1292</v>
      </c>
      <c r="G22" s="161" t="s">
        <v>1264</v>
      </c>
      <c r="H22" s="161" t="s">
        <v>1264</v>
      </c>
      <c r="I22" s="158">
        <v>2019</v>
      </c>
      <c r="J22" s="158" t="s">
        <v>253</v>
      </c>
      <c r="K22" s="162">
        <v>0</v>
      </c>
      <c r="L22" s="158">
        <v>100</v>
      </c>
      <c r="M22" s="158"/>
    </row>
    <row r="23" spans="1:13" ht="75.3" x14ac:dyDescent="0.3">
      <c r="A23" s="158">
        <v>19</v>
      </c>
      <c r="B23" s="159">
        <v>115</v>
      </c>
      <c r="C23" s="160" t="s">
        <v>261</v>
      </c>
      <c r="D23" s="158" t="s">
        <v>262</v>
      </c>
      <c r="E23" s="158" t="s">
        <v>822</v>
      </c>
      <c r="F23" s="158" t="s">
        <v>823</v>
      </c>
      <c r="G23" s="161" t="s">
        <v>1264</v>
      </c>
      <c r="H23" s="161" t="s">
        <v>1264</v>
      </c>
      <c r="I23" s="158">
        <v>2019</v>
      </c>
      <c r="J23" s="158" t="s">
        <v>1293</v>
      </c>
      <c r="K23" s="162" t="s">
        <v>1294</v>
      </c>
      <c r="L23" s="158">
        <v>100</v>
      </c>
      <c r="M23" s="158"/>
    </row>
    <row r="24" spans="1:13" ht="75.3" x14ac:dyDescent="0.3">
      <c r="A24" s="158">
        <v>20</v>
      </c>
      <c r="B24" s="159">
        <v>115</v>
      </c>
      <c r="C24" s="160" t="s">
        <v>261</v>
      </c>
      <c r="D24" s="158" t="s">
        <v>262</v>
      </c>
      <c r="E24" s="158" t="s">
        <v>826</v>
      </c>
      <c r="F24" s="158" t="s">
        <v>827</v>
      </c>
      <c r="G24" s="161" t="s">
        <v>1264</v>
      </c>
      <c r="H24" s="161" t="s">
        <v>1264</v>
      </c>
      <c r="I24" s="158">
        <v>2019</v>
      </c>
      <c r="J24" s="158" t="s">
        <v>253</v>
      </c>
      <c r="K24" s="162">
        <v>1545.32</v>
      </c>
      <c r="L24" s="158">
        <v>100</v>
      </c>
      <c r="M24" s="158"/>
    </row>
    <row r="25" spans="1:13" ht="75.3" x14ac:dyDescent="0.3">
      <c r="A25" s="158">
        <v>21</v>
      </c>
      <c r="B25" s="159">
        <v>115</v>
      </c>
      <c r="C25" s="160" t="s">
        <v>261</v>
      </c>
      <c r="D25" s="158" t="s">
        <v>262</v>
      </c>
      <c r="E25" s="158" t="s">
        <v>1295</v>
      </c>
      <c r="F25" s="158" t="s">
        <v>1296</v>
      </c>
      <c r="G25" s="161" t="s">
        <v>1264</v>
      </c>
      <c r="H25" s="161" t="s">
        <v>1264</v>
      </c>
      <c r="I25" s="158">
        <v>2019</v>
      </c>
      <c r="J25" s="158" t="s">
        <v>253</v>
      </c>
      <c r="K25" s="162">
        <v>7410.5640299999995</v>
      </c>
      <c r="L25" s="158">
        <v>100</v>
      </c>
      <c r="M25" s="158"/>
    </row>
    <row r="26" spans="1:13" ht="75.3" x14ac:dyDescent="0.3">
      <c r="A26" s="158">
        <v>22</v>
      </c>
      <c r="B26" s="159">
        <v>115</v>
      </c>
      <c r="C26" s="160" t="s">
        <v>261</v>
      </c>
      <c r="D26" s="158" t="s">
        <v>262</v>
      </c>
      <c r="E26" s="158" t="s">
        <v>263</v>
      </c>
      <c r="F26" s="158" t="s">
        <v>1297</v>
      </c>
      <c r="G26" s="161" t="s">
        <v>1264</v>
      </c>
      <c r="H26" s="161" t="s">
        <v>1264</v>
      </c>
      <c r="I26" s="158" t="s">
        <v>265</v>
      </c>
      <c r="J26" s="158" t="s">
        <v>253</v>
      </c>
      <c r="K26" s="162">
        <f>3490.61408+497.00592</f>
        <v>3987.62</v>
      </c>
      <c r="L26" s="158">
        <v>24</v>
      </c>
      <c r="M26" s="158"/>
    </row>
    <row r="27" spans="1:13" ht="75.3" x14ac:dyDescent="0.3">
      <c r="A27" s="158">
        <v>23</v>
      </c>
      <c r="B27" s="159">
        <v>115</v>
      </c>
      <c r="C27" s="160" t="s">
        <v>261</v>
      </c>
      <c r="D27" s="158" t="s">
        <v>262</v>
      </c>
      <c r="E27" s="158" t="s">
        <v>828</v>
      </c>
      <c r="F27" s="158" t="s">
        <v>829</v>
      </c>
      <c r="G27" s="161" t="s">
        <v>1264</v>
      </c>
      <c r="H27" s="161" t="s">
        <v>1264</v>
      </c>
      <c r="I27" s="158">
        <v>2019</v>
      </c>
      <c r="J27" s="158" t="s">
        <v>941</v>
      </c>
      <c r="K27" s="162" t="s">
        <v>830</v>
      </c>
      <c r="L27" s="158">
        <v>100</v>
      </c>
      <c r="M27" s="158"/>
    </row>
    <row r="28" spans="1:13" ht="75.3" x14ac:dyDescent="0.3">
      <c r="A28" s="158">
        <v>24</v>
      </c>
      <c r="B28" s="159">
        <v>115</v>
      </c>
      <c r="C28" s="160" t="s">
        <v>261</v>
      </c>
      <c r="D28" s="158" t="s">
        <v>262</v>
      </c>
      <c r="E28" s="158" t="s">
        <v>1298</v>
      </c>
      <c r="F28" s="158" t="s">
        <v>1299</v>
      </c>
      <c r="G28" s="161" t="s">
        <v>1264</v>
      </c>
      <c r="H28" s="161" t="s">
        <v>1264</v>
      </c>
      <c r="I28" s="158">
        <v>2019</v>
      </c>
      <c r="J28" s="158" t="s">
        <v>941</v>
      </c>
      <c r="K28" s="162" t="s">
        <v>1300</v>
      </c>
      <c r="L28" s="158">
        <v>100</v>
      </c>
      <c r="M28" s="158"/>
    </row>
    <row r="29" spans="1:13" ht="75.3" x14ac:dyDescent="0.3">
      <c r="A29" s="158">
        <v>25</v>
      </c>
      <c r="B29" s="159">
        <v>115</v>
      </c>
      <c r="C29" s="160" t="s">
        <v>261</v>
      </c>
      <c r="D29" s="158" t="s">
        <v>262</v>
      </c>
      <c r="E29" s="158" t="s">
        <v>831</v>
      </c>
      <c r="F29" s="158" t="s">
        <v>832</v>
      </c>
      <c r="G29" s="161" t="s">
        <v>1264</v>
      </c>
      <c r="H29" s="161" t="s">
        <v>1264</v>
      </c>
      <c r="I29" s="158">
        <v>2019</v>
      </c>
      <c r="J29" s="158" t="s">
        <v>941</v>
      </c>
      <c r="K29" s="162" t="s">
        <v>833</v>
      </c>
      <c r="L29" s="158">
        <v>100</v>
      </c>
      <c r="M29" s="158"/>
    </row>
    <row r="30" spans="1:13" ht="75.3" x14ac:dyDescent="0.3">
      <c r="A30" s="158">
        <v>26</v>
      </c>
      <c r="B30" s="159">
        <v>115</v>
      </c>
      <c r="C30" s="160" t="s">
        <v>261</v>
      </c>
      <c r="D30" s="158" t="s">
        <v>262</v>
      </c>
      <c r="E30" s="158" t="s">
        <v>834</v>
      </c>
      <c r="F30" s="158" t="s">
        <v>835</v>
      </c>
      <c r="G30" s="161" t="s">
        <v>1264</v>
      </c>
      <c r="H30" s="161" t="s">
        <v>1264</v>
      </c>
      <c r="I30" s="158">
        <v>2019</v>
      </c>
      <c r="J30" s="158" t="s">
        <v>941</v>
      </c>
      <c r="K30" s="162" t="s">
        <v>1301</v>
      </c>
      <c r="L30" s="158">
        <v>100</v>
      </c>
      <c r="M30" s="158"/>
    </row>
    <row r="31" spans="1:13" ht="75.3" x14ac:dyDescent="0.3">
      <c r="A31" s="158">
        <v>27</v>
      </c>
      <c r="B31" s="159">
        <v>115</v>
      </c>
      <c r="C31" s="160" t="s">
        <v>261</v>
      </c>
      <c r="D31" s="158" t="s">
        <v>262</v>
      </c>
      <c r="E31" s="158" t="s">
        <v>1302</v>
      </c>
      <c r="F31" s="158" t="s">
        <v>940</v>
      </c>
      <c r="G31" s="161" t="s">
        <v>1264</v>
      </c>
      <c r="H31" s="161" t="s">
        <v>1264</v>
      </c>
      <c r="I31" s="158">
        <v>2019</v>
      </c>
      <c r="J31" s="158" t="s">
        <v>253</v>
      </c>
      <c r="K31" s="162">
        <v>330.90951999999999</v>
      </c>
      <c r="L31" s="158">
        <v>100</v>
      </c>
      <c r="M31" s="158"/>
    </row>
    <row r="32" spans="1:13" ht="75.3" x14ac:dyDescent="0.3">
      <c r="A32" s="158">
        <v>28</v>
      </c>
      <c r="B32" s="159">
        <v>115</v>
      </c>
      <c r="C32" s="160" t="s">
        <v>261</v>
      </c>
      <c r="D32" s="158" t="s">
        <v>262</v>
      </c>
      <c r="E32" s="158" t="s">
        <v>1303</v>
      </c>
      <c r="F32" s="158" t="s">
        <v>1304</v>
      </c>
      <c r="G32" s="161" t="s">
        <v>1264</v>
      </c>
      <c r="H32" s="161" t="s">
        <v>1264</v>
      </c>
      <c r="I32" s="158">
        <v>2019</v>
      </c>
      <c r="J32" s="158" t="s">
        <v>253</v>
      </c>
      <c r="K32" s="162">
        <v>1083.20993</v>
      </c>
      <c r="L32" s="158">
        <v>100</v>
      </c>
      <c r="M32" s="158"/>
    </row>
    <row r="33" spans="1:13" ht="75.3" x14ac:dyDescent="0.3">
      <c r="A33" s="158">
        <v>29</v>
      </c>
      <c r="B33" s="159">
        <v>115</v>
      </c>
      <c r="C33" s="160" t="s">
        <v>261</v>
      </c>
      <c r="D33" s="158" t="s">
        <v>262</v>
      </c>
      <c r="E33" s="158" t="s">
        <v>1305</v>
      </c>
      <c r="F33" s="158" t="s">
        <v>1287</v>
      </c>
      <c r="G33" s="161" t="s">
        <v>1264</v>
      </c>
      <c r="H33" s="161" t="s">
        <v>1264</v>
      </c>
      <c r="I33" s="158">
        <v>2019</v>
      </c>
      <c r="J33" s="158" t="s">
        <v>253</v>
      </c>
      <c r="K33" s="162">
        <v>667.39346999999998</v>
      </c>
      <c r="L33" s="158">
        <v>100</v>
      </c>
      <c r="M33" s="158"/>
    </row>
    <row r="34" spans="1:13" ht="75.3" x14ac:dyDescent="0.3">
      <c r="A34" s="158">
        <v>30</v>
      </c>
      <c r="B34" s="159">
        <v>115</v>
      </c>
      <c r="C34" s="160" t="s">
        <v>261</v>
      </c>
      <c r="D34" s="158" t="s">
        <v>262</v>
      </c>
      <c r="E34" s="158" t="s">
        <v>1306</v>
      </c>
      <c r="F34" s="158" t="s">
        <v>1307</v>
      </c>
      <c r="G34" s="161" t="s">
        <v>1264</v>
      </c>
      <c r="H34" s="161" t="s">
        <v>1264</v>
      </c>
      <c r="I34" s="158">
        <v>2019</v>
      </c>
      <c r="J34" s="158" t="s">
        <v>253</v>
      </c>
      <c r="K34" s="162">
        <v>1133.37265</v>
      </c>
      <c r="L34" s="158">
        <v>100</v>
      </c>
      <c r="M34" s="158"/>
    </row>
    <row r="35" spans="1:13" ht="30.15" x14ac:dyDescent="0.3">
      <c r="A35" s="158">
        <v>31</v>
      </c>
      <c r="B35" s="158">
        <v>103</v>
      </c>
      <c r="C35" s="163">
        <v>28</v>
      </c>
      <c r="D35" s="161" t="s">
        <v>39</v>
      </c>
      <c r="E35" s="158" t="s">
        <v>40</v>
      </c>
      <c r="F35" s="158" t="s">
        <v>25</v>
      </c>
      <c r="G35" s="158" t="s">
        <v>25</v>
      </c>
      <c r="H35" s="158" t="s">
        <v>41</v>
      </c>
      <c r="I35" s="158" t="s">
        <v>731</v>
      </c>
      <c r="J35" s="158" t="s">
        <v>25</v>
      </c>
      <c r="K35" s="158" t="s">
        <v>25</v>
      </c>
      <c r="L35" s="164">
        <v>0</v>
      </c>
      <c r="M35" s="158" t="s">
        <v>733</v>
      </c>
    </row>
    <row r="36" spans="1:13" ht="75.3" x14ac:dyDescent="0.3">
      <c r="A36" s="158">
        <v>32</v>
      </c>
      <c r="B36" s="158">
        <v>120</v>
      </c>
      <c r="C36" s="163">
        <v>13</v>
      </c>
      <c r="D36" s="161" t="s">
        <v>44</v>
      </c>
      <c r="E36" s="158" t="s">
        <v>45</v>
      </c>
      <c r="F36" s="158" t="s">
        <v>46</v>
      </c>
      <c r="G36" s="158" t="s">
        <v>47</v>
      </c>
      <c r="H36" s="158" t="s">
        <v>47</v>
      </c>
      <c r="I36" s="158" t="s">
        <v>48</v>
      </c>
      <c r="J36" s="158">
        <v>5</v>
      </c>
      <c r="K36" s="165">
        <v>2400000</v>
      </c>
      <c r="L36" s="164">
        <v>0</v>
      </c>
      <c r="M36" s="158" t="s">
        <v>49</v>
      </c>
    </row>
    <row r="37" spans="1:13" ht="45.2" x14ac:dyDescent="0.3">
      <c r="A37" s="158">
        <v>33</v>
      </c>
      <c r="B37" s="158">
        <v>120</v>
      </c>
      <c r="C37" s="163">
        <v>13</v>
      </c>
      <c r="D37" s="161" t="s">
        <v>44</v>
      </c>
      <c r="E37" s="158" t="s">
        <v>50</v>
      </c>
      <c r="F37" s="158" t="s">
        <v>51</v>
      </c>
      <c r="G37" s="158" t="s">
        <v>52</v>
      </c>
      <c r="H37" s="158" t="s">
        <v>52</v>
      </c>
      <c r="I37" s="158" t="s">
        <v>1308</v>
      </c>
      <c r="J37" s="158">
        <v>5</v>
      </c>
      <c r="K37" s="165">
        <v>111000</v>
      </c>
      <c r="L37" s="164">
        <v>0.15</v>
      </c>
      <c r="M37" s="158" t="s">
        <v>53</v>
      </c>
    </row>
    <row r="38" spans="1:13" ht="45.2" x14ac:dyDescent="0.3">
      <c r="A38" s="158">
        <v>34</v>
      </c>
      <c r="B38" s="158">
        <v>120</v>
      </c>
      <c r="C38" s="163">
        <v>13</v>
      </c>
      <c r="D38" s="161" t="s">
        <v>44</v>
      </c>
      <c r="E38" s="158" t="s">
        <v>54</v>
      </c>
      <c r="F38" s="158" t="s">
        <v>55</v>
      </c>
      <c r="G38" s="158" t="s">
        <v>56</v>
      </c>
      <c r="H38" s="158" t="s">
        <v>56</v>
      </c>
      <c r="I38" s="158" t="s">
        <v>57</v>
      </c>
      <c r="J38" s="158">
        <v>5</v>
      </c>
      <c r="K38" s="165">
        <v>75000</v>
      </c>
      <c r="L38" s="164">
        <v>0.75</v>
      </c>
      <c r="M38" s="158" t="s">
        <v>1309</v>
      </c>
    </row>
    <row r="39" spans="1:13" ht="60.25" x14ac:dyDescent="0.3">
      <c r="A39" s="158">
        <v>35</v>
      </c>
      <c r="B39" s="158">
        <v>121</v>
      </c>
      <c r="C39" s="163">
        <v>11</v>
      </c>
      <c r="D39" s="161" t="s">
        <v>59</v>
      </c>
      <c r="E39" s="158" t="s">
        <v>60</v>
      </c>
      <c r="F39" s="158" t="s">
        <v>61</v>
      </c>
      <c r="G39" s="158" t="s">
        <v>62</v>
      </c>
      <c r="H39" s="158" t="s">
        <v>63</v>
      </c>
      <c r="I39" s="158" t="s">
        <v>64</v>
      </c>
      <c r="J39" s="158">
        <v>3</v>
      </c>
      <c r="K39" s="165">
        <v>215000</v>
      </c>
      <c r="L39" s="164">
        <v>0</v>
      </c>
      <c r="M39" s="158" t="s">
        <v>1310</v>
      </c>
    </row>
    <row r="40" spans="1:13" ht="30.15" x14ac:dyDescent="0.3">
      <c r="A40" s="158">
        <v>36</v>
      </c>
      <c r="B40" s="158">
        <v>124</v>
      </c>
      <c r="C40" s="163">
        <v>17</v>
      </c>
      <c r="D40" s="161" t="s">
        <v>66</v>
      </c>
      <c r="E40" s="158" t="s">
        <v>67</v>
      </c>
      <c r="F40" s="158" t="s">
        <v>25</v>
      </c>
      <c r="G40" s="158" t="s">
        <v>68</v>
      </c>
      <c r="H40" s="158" t="s">
        <v>69</v>
      </c>
      <c r="I40" s="158" t="s">
        <v>70</v>
      </c>
      <c r="J40" s="158">
        <v>3</v>
      </c>
      <c r="K40" s="158" t="s">
        <v>71</v>
      </c>
      <c r="L40" s="164">
        <v>0</v>
      </c>
      <c r="M40" s="158" t="s">
        <v>1311</v>
      </c>
    </row>
    <row r="41" spans="1:13" ht="45.2" x14ac:dyDescent="0.3">
      <c r="A41" s="158">
        <v>37</v>
      </c>
      <c r="B41" s="158">
        <v>127</v>
      </c>
      <c r="C41" s="163">
        <v>33</v>
      </c>
      <c r="D41" s="161" t="s">
        <v>73</v>
      </c>
      <c r="E41" s="158" t="s">
        <v>74</v>
      </c>
      <c r="F41" s="158" t="s">
        <v>25</v>
      </c>
      <c r="G41" s="158" t="s">
        <v>25</v>
      </c>
      <c r="H41" s="158" t="s">
        <v>75</v>
      </c>
      <c r="I41" s="158" t="s">
        <v>1312</v>
      </c>
      <c r="J41" s="158" t="s">
        <v>77</v>
      </c>
      <c r="K41" s="158" t="s">
        <v>25</v>
      </c>
      <c r="L41" s="164">
        <v>1</v>
      </c>
      <c r="M41" s="158" t="s">
        <v>1313</v>
      </c>
    </row>
    <row r="42" spans="1:13" ht="30.15" x14ac:dyDescent="0.3">
      <c r="A42" s="158">
        <v>38</v>
      </c>
      <c r="B42" s="158">
        <v>67</v>
      </c>
      <c r="C42" s="163" t="s">
        <v>11</v>
      </c>
      <c r="D42" s="161" t="s">
        <v>12</v>
      </c>
      <c r="E42" s="158" t="s">
        <v>13</v>
      </c>
      <c r="F42" s="158" t="s">
        <v>1314</v>
      </c>
      <c r="G42" s="158" t="s">
        <v>14</v>
      </c>
      <c r="H42" s="158" t="s">
        <v>14</v>
      </c>
      <c r="I42" s="158" t="s">
        <v>1315</v>
      </c>
      <c r="J42" s="158" t="s">
        <v>1316</v>
      </c>
      <c r="K42" s="158" t="s">
        <v>1317</v>
      </c>
      <c r="L42" s="164">
        <v>1</v>
      </c>
      <c r="M42" s="166"/>
    </row>
    <row r="43" spans="1:13" ht="30.15" x14ac:dyDescent="0.3">
      <c r="A43" s="158">
        <v>39</v>
      </c>
      <c r="B43" s="158">
        <v>68</v>
      </c>
      <c r="C43" s="163" t="s">
        <v>22</v>
      </c>
      <c r="D43" s="161" t="s">
        <v>23</v>
      </c>
      <c r="E43" s="158" t="s">
        <v>13</v>
      </c>
      <c r="F43" s="158" t="s">
        <v>1318</v>
      </c>
      <c r="G43" s="158" t="s">
        <v>14</v>
      </c>
      <c r="H43" s="158" t="s">
        <v>14</v>
      </c>
      <c r="I43" s="158" t="s">
        <v>1315</v>
      </c>
      <c r="J43" s="158" t="s">
        <v>1316</v>
      </c>
      <c r="K43" s="158" t="s">
        <v>1319</v>
      </c>
      <c r="L43" s="164">
        <v>1</v>
      </c>
      <c r="M43" s="158" t="s">
        <v>1320</v>
      </c>
    </row>
    <row r="44" spans="1:13" ht="30.15" x14ac:dyDescent="0.3">
      <c r="A44" s="158">
        <v>40</v>
      </c>
      <c r="B44" s="158">
        <v>69</v>
      </c>
      <c r="C44" s="163" t="s">
        <v>83</v>
      </c>
      <c r="D44" s="161" t="s">
        <v>84</v>
      </c>
      <c r="E44" s="158" t="s">
        <v>13</v>
      </c>
      <c r="F44" s="158" t="s">
        <v>1321</v>
      </c>
      <c r="G44" s="158" t="s">
        <v>14</v>
      </c>
      <c r="H44" s="158" t="s">
        <v>14</v>
      </c>
      <c r="I44" s="158" t="s">
        <v>1315</v>
      </c>
      <c r="J44" s="158" t="s">
        <v>1316</v>
      </c>
      <c r="K44" s="158" t="s">
        <v>1322</v>
      </c>
      <c r="L44" s="164">
        <v>1</v>
      </c>
      <c r="M44" s="166"/>
    </row>
    <row r="45" spans="1:13" ht="30.15" x14ac:dyDescent="0.3">
      <c r="A45" s="158">
        <v>41</v>
      </c>
      <c r="B45" s="158">
        <v>70</v>
      </c>
      <c r="C45" s="163" t="s">
        <v>712</v>
      </c>
      <c r="D45" s="161" t="s">
        <v>713</v>
      </c>
      <c r="E45" s="158" t="s">
        <v>13</v>
      </c>
      <c r="F45" s="158" t="s">
        <v>1323</v>
      </c>
      <c r="G45" s="158" t="s">
        <v>14</v>
      </c>
      <c r="H45" s="158" t="s">
        <v>14</v>
      </c>
      <c r="I45" s="158" t="s">
        <v>1315</v>
      </c>
      <c r="J45" s="158" t="s">
        <v>1316</v>
      </c>
      <c r="K45" s="158" t="s">
        <v>1324</v>
      </c>
      <c r="L45" s="164">
        <v>1</v>
      </c>
      <c r="M45" s="166"/>
    </row>
    <row r="46" spans="1:13" ht="30.15" x14ac:dyDescent="0.3">
      <c r="A46" s="158">
        <v>42</v>
      </c>
      <c r="B46" s="158">
        <v>71</v>
      </c>
      <c r="C46" s="163" t="s">
        <v>716</v>
      </c>
      <c r="D46" s="161" t="s">
        <v>717</v>
      </c>
      <c r="E46" s="158" t="s">
        <v>13</v>
      </c>
      <c r="F46" s="158">
        <v>8</v>
      </c>
      <c r="G46" s="158" t="s">
        <v>14</v>
      </c>
      <c r="H46" s="158" t="s">
        <v>14</v>
      </c>
      <c r="I46" s="158" t="s">
        <v>702</v>
      </c>
      <c r="J46" s="158" t="s">
        <v>1316</v>
      </c>
      <c r="K46" s="158" t="s">
        <v>1325</v>
      </c>
      <c r="L46" s="164">
        <v>1</v>
      </c>
      <c r="M46" s="166"/>
    </row>
    <row r="47" spans="1:13" ht="90.35" x14ac:dyDescent="0.3">
      <c r="A47" s="158">
        <v>43</v>
      </c>
      <c r="B47" s="161">
        <v>80</v>
      </c>
      <c r="C47" s="163" t="s">
        <v>19</v>
      </c>
      <c r="D47" s="161" t="s">
        <v>20</v>
      </c>
      <c r="E47" s="161" t="s">
        <v>513</v>
      </c>
      <c r="F47" s="161" t="s">
        <v>1326</v>
      </c>
      <c r="G47" s="161" t="s">
        <v>21</v>
      </c>
      <c r="H47" s="161" t="s">
        <v>21</v>
      </c>
      <c r="I47" s="161" t="s">
        <v>514</v>
      </c>
      <c r="J47" s="161" t="s">
        <v>356</v>
      </c>
      <c r="K47" s="161">
        <v>125.32</v>
      </c>
      <c r="L47" s="167">
        <v>1</v>
      </c>
      <c r="M47" s="168" t="s">
        <v>515</v>
      </c>
    </row>
    <row r="48" spans="1:13" ht="30.15" x14ac:dyDescent="0.3">
      <c r="A48" s="158">
        <v>44</v>
      </c>
      <c r="B48" s="161">
        <v>81</v>
      </c>
      <c r="C48" s="163" t="s">
        <v>26</v>
      </c>
      <c r="D48" s="161" t="s">
        <v>27</v>
      </c>
      <c r="E48" s="161" t="s">
        <v>28</v>
      </c>
      <c r="F48" s="161" t="s">
        <v>1327</v>
      </c>
      <c r="G48" s="161" t="s">
        <v>21</v>
      </c>
      <c r="H48" s="161" t="s">
        <v>21</v>
      </c>
      <c r="I48" s="161" t="s">
        <v>514</v>
      </c>
      <c r="J48" s="161" t="s">
        <v>230</v>
      </c>
      <c r="K48" s="161"/>
      <c r="L48" s="167">
        <v>0</v>
      </c>
      <c r="M48" s="168" t="s">
        <v>308</v>
      </c>
    </row>
    <row r="49" spans="1:13" ht="30.15" x14ac:dyDescent="0.3">
      <c r="A49" s="158">
        <v>45</v>
      </c>
      <c r="B49" s="161">
        <v>114</v>
      </c>
      <c r="C49" s="163" t="s">
        <v>231</v>
      </c>
      <c r="D49" s="161" t="s">
        <v>232</v>
      </c>
      <c r="E49" s="161" t="s">
        <v>233</v>
      </c>
      <c r="F49" s="161"/>
      <c r="G49" s="161" t="s">
        <v>21</v>
      </c>
      <c r="H49" s="161" t="s">
        <v>21</v>
      </c>
      <c r="I49" s="161"/>
      <c r="J49" s="161"/>
      <c r="K49" s="161"/>
      <c r="L49" s="167">
        <v>0.1</v>
      </c>
      <c r="M49" s="168" t="s">
        <v>1328</v>
      </c>
    </row>
    <row r="50" spans="1:13" ht="135.5" x14ac:dyDescent="0.3">
      <c r="A50" s="158">
        <v>46</v>
      </c>
      <c r="B50" s="161">
        <v>116</v>
      </c>
      <c r="C50" s="163" t="s">
        <v>234</v>
      </c>
      <c r="D50" s="161" t="s">
        <v>235</v>
      </c>
      <c r="E50" s="161" t="s">
        <v>236</v>
      </c>
      <c r="F50" s="161"/>
      <c r="G50" s="161" t="s">
        <v>21</v>
      </c>
      <c r="H50" s="161" t="s">
        <v>21</v>
      </c>
      <c r="I50" s="161" t="s">
        <v>238</v>
      </c>
      <c r="J50" s="161"/>
      <c r="K50" s="161"/>
      <c r="L50" s="161"/>
      <c r="M50" s="161" t="s">
        <v>239</v>
      </c>
    </row>
    <row r="51" spans="1:13" ht="45.2" x14ac:dyDescent="0.3">
      <c r="A51" s="158">
        <v>47</v>
      </c>
      <c r="B51" s="161">
        <v>118</v>
      </c>
      <c r="C51" s="163" t="s">
        <v>240</v>
      </c>
      <c r="D51" s="161" t="s">
        <v>241</v>
      </c>
      <c r="E51" s="161" t="s">
        <v>40</v>
      </c>
      <c r="F51" s="161"/>
      <c r="G51" s="161" t="s">
        <v>21</v>
      </c>
      <c r="H51" s="161" t="s">
        <v>21</v>
      </c>
      <c r="I51" s="161" t="s">
        <v>70</v>
      </c>
      <c r="J51" s="161"/>
      <c r="K51" s="161"/>
      <c r="L51" s="161"/>
      <c r="M51" s="161" t="s">
        <v>242</v>
      </c>
    </row>
    <row r="52" spans="1:13" ht="30.15" x14ac:dyDescent="0.3">
      <c r="A52" s="158">
        <v>48</v>
      </c>
      <c r="B52" s="161">
        <v>106</v>
      </c>
      <c r="C52" s="163" t="s">
        <v>243</v>
      </c>
      <c r="D52" s="161" t="s">
        <v>244</v>
      </c>
      <c r="E52" s="161" t="s">
        <v>40</v>
      </c>
      <c r="F52" s="161"/>
      <c r="G52" s="161" t="s">
        <v>21</v>
      </c>
      <c r="H52" s="161" t="s">
        <v>21</v>
      </c>
      <c r="I52" s="161" t="s">
        <v>70</v>
      </c>
      <c r="J52" s="161"/>
      <c r="K52" s="161"/>
      <c r="L52" s="161"/>
      <c r="M52" s="161" t="s">
        <v>245</v>
      </c>
    </row>
    <row r="53" spans="1:13" ht="30.15" x14ac:dyDescent="0.3">
      <c r="A53" s="158">
        <v>49</v>
      </c>
      <c r="B53" s="161">
        <v>104</v>
      </c>
      <c r="C53" s="163" t="s">
        <v>246</v>
      </c>
      <c r="D53" s="161" t="s">
        <v>247</v>
      </c>
      <c r="E53" s="161" t="s">
        <v>40</v>
      </c>
      <c r="F53" s="161"/>
      <c r="G53" s="161" t="s">
        <v>21</v>
      </c>
      <c r="H53" s="161" t="s">
        <v>21</v>
      </c>
      <c r="I53" s="161" t="s">
        <v>70</v>
      </c>
      <c r="J53" s="161"/>
      <c r="K53" s="161"/>
      <c r="L53" s="161"/>
      <c r="M53" s="161" t="s">
        <v>1329</v>
      </c>
    </row>
    <row r="54" spans="1:13" ht="30.15" x14ac:dyDescent="0.3">
      <c r="A54" s="158">
        <v>50</v>
      </c>
      <c r="B54" s="158">
        <v>98</v>
      </c>
      <c r="C54" s="163" t="s">
        <v>807</v>
      </c>
      <c r="D54" s="161" t="s">
        <v>808</v>
      </c>
      <c r="E54" s="161" t="s">
        <v>1330</v>
      </c>
      <c r="F54" s="158"/>
      <c r="G54" s="161" t="s">
        <v>1331</v>
      </c>
      <c r="H54" s="161" t="s">
        <v>810</v>
      </c>
      <c r="I54" s="161" t="s">
        <v>687</v>
      </c>
      <c r="J54" s="158" t="s">
        <v>230</v>
      </c>
      <c r="K54" s="158"/>
      <c r="L54" s="164">
        <v>1</v>
      </c>
      <c r="M54" s="158" t="s">
        <v>1332</v>
      </c>
    </row>
    <row r="55" spans="1:13" ht="60.25" x14ac:dyDescent="0.3">
      <c r="A55" s="158">
        <v>51</v>
      </c>
      <c r="B55" s="158">
        <v>20</v>
      </c>
      <c r="C55" s="163" t="s">
        <v>736</v>
      </c>
      <c r="D55" s="161" t="s">
        <v>737</v>
      </c>
      <c r="E55" s="158" t="s">
        <v>738</v>
      </c>
      <c r="F55" s="158" t="s">
        <v>739</v>
      </c>
      <c r="G55" s="158" t="s">
        <v>62</v>
      </c>
      <c r="H55" s="158" t="s">
        <v>62</v>
      </c>
      <c r="I55" s="169" t="s">
        <v>741</v>
      </c>
      <c r="J55" s="158" t="s">
        <v>25</v>
      </c>
      <c r="K55" s="158"/>
      <c r="L55" s="164">
        <v>1</v>
      </c>
      <c r="M55" s="158" t="s">
        <v>742</v>
      </c>
    </row>
    <row r="56" spans="1:13" ht="60.25" x14ac:dyDescent="0.3">
      <c r="A56" s="158">
        <v>52</v>
      </c>
      <c r="B56" s="158">
        <v>20</v>
      </c>
      <c r="C56" s="163" t="s">
        <v>736</v>
      </c>
      <c r="D56" s="161" t="s">
        <v>737</v>
      </c>
      <c r="E56" s="158" t="s">
        <v>1333</v>
      </c>
      <c r="F56" s="158" t="s">
        <v>744</v>
      </c>
      <c r="G56" s="158" t="s">
        <v>62</v>
      </c>
      <c r="H56" s="158" t="s">
        <v>62</v>
      </c>
      <c r="I56" s="169" t="s">
        <v>745</v>
      </c>
      <c r="J56" s="158" t="s">
        <v>25</v>
      </c>
      <c r="K56" s="158"/>
      <c r="L56" s="164">
        <v>1</v>
      </c>
      <c r="M56" s="170" t="s">
        <v>746</v>
      </c>
    </row>
    <row r="57" spans="1:13" ht="45.2" x14ac:dyDescent="0.3">
      <c r="A57" s="158">
        <v>53</v>
      </c>
      <c r="B57" s="158">
        <v>20</v>
      </c>
      <c r="C57" s="163" t="s">
        <v>736</v>
      </c>
      <c r="D57" s="161" t="s">
        <v>1334</v>
      </c>
      <c r="E57" s="158" t="s">
        <v>1333</v>
      </c>
      <c r="F57" s="158" t="s">
        <v>1335</v>
      </c>
      <c r="G57" s="158" t="s">
        <v>62</v>
      </c>
      <c r="H57" s="158" t="s">
        <v>62</v>
      </c>
      <c r="I57" s="169">
        <v>43762</v>
      </c>
      <c r="J57" s="158"/>
      <c r="K57" s="158"/>
      <c r="L57" s="164">
        <v>1</v>
      </c>
      <c r="M57" s="170" t="s">
        <v>1336</v>
      </c>
    </row>
    <row r="58" spans="1:13" ht="30.15" x14ac:dyDescent="0.3">
      <c r="A58" s="158">
        <v>54</v>
      </c>
      <c r="B58" s="158">
        <v>95</v>
      </c>
      <c r="C58" s="163" t="s">
        <v>747</v>
      </c>
      <c r="D58" s="161" t="s">
        <v>748</v>
      </c>
      <c r="E58" s="158" t="s">
        <v>749</v>
      </c>
      <c r="F58" s="158" t="s">
        <v>750</v>
      </c>
      <c r="G58" s="158" t="s">
        <v>1337</v>
      </c>
      <c r="H58" s="158" t="s">
        <v>62</v>
      </c>
      <c r="I58" s="158" t="s">
        <v>752</v>
      </c>
      <c r="J58" s="158" t="s">
        <v>25</v>
      </c>
      <c r="K58" s="158"/>
      <c r="L58" s="164">
        <v>1</v>
      </c>
      <c r="M58" s="158" t="s">
        <v>753</v>
      </c>
    </row>
    <row r="59" spans="1:13" ht="30.15" x14ac:dyDescent="0.3">
      <c r="A59" s="158">
        <v>55</v>
      </c>
      <c r="B59" s="158">
        <v>95</v>
      </c>
      <c r="C59" s="163" t="s">
        <v>747</v>
      </c>
      <c r="D59" s="161" t="s">
        <v>748</v>
      </c>
      <c r="E59" s="158" t="s">
        <v>754</v>
      </c>
      <c r="F59" s="158" t="s">
        <v>750</v>
      </c>
      <c r="G59" s="158" t="s">
        <v>1337</v>
      </c>
      <c r="H59" s="158" t="s">
        <v>62</v>
      </c>
      <c r="I59" s="158" t="s">
        <v>755</v>
      </c>
      <c r="J59" s="158" t="s">
        <v>1338</v>
      </c>
      <c r="K59" s="158"/>
      <c r="L59" s="164">
        <v>1</v>
      </c>
      <c r="M59" s="158" t="s">
        <v>756</v>
      </c>
    </row>
    <row r="60" spans="1:13" ht="30.15" x14ac:dyDescent="0.3">
      <c r="A60" s="158">
        <v>56</v>
      </c>
      <c r="B60" s="158">
        <v>95</v>
      </c>
      <c r="C60" s="163" t="s">
        <v>747</v>
      </c>
      <c r="D60" s="161" t="s">
        <v>748</v>
      </c>
      <c r="E60" s="158" t="s">
        <v>757</v>
      </c>
      <c r="F60" s="158" t="s">
        <v>750</v>
      </c>
      <c r="G60" s="158" t="s">
        <v>21</v>
      </c>
      <c r="H60" s="158" t="s">
        <v>62</v>
      </c>
      <c r="I60" s="158" t="s">
        <v>759</v>
      </c>
      <c r="J60" s="158" t="s">
        <v>1338</v>
      </c>
      <c r="K60" s="158"/>
      <c r="L60" s="164">
        <v>1</v>
      </c>
      <c r="M60" s="158" t="s">
        <v>760</v>
      </c>
    </row>
    <row r="61" spans="1:13" ht="30.15" x14ac:dyDescent="0.3">
      <c r="A61" s="158">
        <v>57</v>
      </c>
      <c r="B61" s="158">
        <v>95</v>
      </c>
      <c r="C61" s="163" t="s">
        <v>747</v>
      </c>
      <c r="D61" s="161" t="s">
        <v>748</v>
      </c>
      <c r="E61" s="158" t="s">
        <v>761</v>
      </c>
      <c r="F61" s="158" t="s">
        <v>750</v>
      </c>
      <c r="G61" s="158" t="s">
        <v>1337</v>
      </c>
      <c r="H61" s="158" t="s">
        <v>62</v>
      </c>
      <c r="I61" s="158" t="s">
        <v>762</v>
      </c>
      <c r="J61" s="158" t="s">
        <v>1338</v>
      </c>
      <c r="K61" s="158"/>
      <c r="L61" s="164">
        <v>1</v>
      </c>
      <c r="M61" s="158" t="s">
        <v>763</v>
      </c>
    </row>
    <row r="62" spans="1:13" ht="30.15" x14ac:dyDescent="0.3">
      <c r="A62" s="158">
        <v>58</v>
      </c>
      <c r="B62" s="158">
        <v>95</v>
      </c>
      <c r="C62" s="163" t="s">
        <v>747</v>
      </c>
      <c r="D62" s="161" t="s">
        <v>748</v>
      </c>
      <c r="E62" s="158" t="s">
        <v>754</v>
      </c>
      <c r="F62" s="158" t="s">
        <v>750</v>
      </c>
      <c r="G62" s="158" t="s">
        <v>1337</v>
      </c>
      <c r="H62" s="158" t="s">
        <v>62</v>
      </c>
      <c r="I62" s="158" t="s">
        <v>764</v>
      </c>
      <c r="J62" s="158" t="s">
        <v>1338</v>
      </c>
      <c r="K62" s="158"/>
      <c r="L62" s="164">
        <v>1</v>
      </c>
      <c r="M62" s="158" t="s">
        <v>765</v>
      </c>
    </row>
    <row r="63" spans="1:13" ht="30.15" x14ac:dyDescent="0.3">
      <c r="A63" s="158">
        <v>59</v>
      </c>
      <c r="B63" s="158">
        <v>95</v>
      </c>
      <c r="C63" s="163" t="s">
        <v>747</v>
      </c>
      <c r="D63" s="161" t="s">
        <v>748</v>
      </c>
      <c r="E63" s="158" t="s">
        <v>754</v>
      </c>
      <c r="F63" s="158" t="s">
        <v>750</v>
      </c>
      <c r="G63" s="158" t="s">
        <v>21</v>
      </c>
      <c r="H63" s="158" t="s">
        <v>62</v>
      </c>
      <c r="I63" s="158" t="s">
        <v>766</v>
      </c>
      <c r="J63" s="158" t="s">
        <v>1338</v>
      </c>
      <c r="K63" s="158"/>
      <c r="L63" s="164">
        <v>1</v>
      </c>
      <c r="M63" s="158" t="s">
        <v>767</v>
      </c>
    </row>
    <row r="64" spans="1:13" ht="30.15" x14ac:dyDescent="0.3">
      <c r="A64" s="158">
        <v>60</v>
      </c>
      <c r="B64" s="158">
        <v>95</v>
      </c>
      <c r="C64" s="163" t="s">
        <v>747</v>
      </c>
      <c r="D64" s="161" t="s">
        <v>748</v>
      </c>
      <c r="E64" s="158" t="s">
        <v>768</v>
      </c>
      <c r="F64" s="158" t="s">
        <v>750</v>
      </c>
      <c r="G64" s="158" t="s">
        <v>21</v>
      </c>
      <c r="H64" s="158" t="s">
        <v>62</v>
      </c>
      <c r="I64" s="158" t="s">
        <v>769</v>
      </c>
      <c r="J64" s="158" t="s">
        <v>1339</v>
      </c>
      <c r="K64" s="158"/>
      <c r="L64" s="164">
        <v>1</v>
      </c>
      <c r="M64" s="158" t="s">
        <v>771</v>
      </c>
    </row>
    <row r="65" spans="1:13" ht="30.15" x14ac:dyDescent="0.3">
      <c r="A65" s="158">
        <v>61</v>
      </c>
      <c r="B65" s="158">
        <v>95</v>
      </c>
      <c r="C65" s="163" t="s">
        <v>747</v>
      </c>
      <c r="D65" s="161" t="s">
        <v>748</v>
      </c>
      <c r="E65" s="158" t="s">
        <v>772</v>
      </c>
      <c r="F65" s="158" t="s">
        <v>750</v>
      </c>
      <c r="G65" s="158" t="s">
        <v>21</v>
      </c>
      <c r="H65" s="158" t="s">
        <v>62</v>
      </c>
      <c r="I65" s="158" t="s">
        <v>773</v>
      </c>
      <c r="J65" s="158" t="s">
        <v>1339</v>
      </c>
      <c r="K65" s="158"/>
      <c r="L65" s="164">
        <v>1</v>
      </c>
      <c r="M65" s="158" t="s">
        <v>774</v>
      </c>
    </row>
    <row r="66" spans="1:13" ht="30.15" x14ac:dyDescent="0.3">
      <c r="A66" s="158">
        <v>62</v>
      </c>
      <c r="B66" s="158">
        <v>95</v>
      </c>
      <c r="C66" s="163" t="s">
        <v>747</v>
      </c>
      <c r="D66" s="161" t="s">
        <v>748</v>
      </c>
      <c r="E66" s="158" t="s">
        <v>1340</v>
      </c>
      <c r="F66" s="158" t="s">
        <v>1341</v>
      </c>
      <c r="G66" s="158" t="s">
        <v>1342</v>
      </c>
      <c r="H66" s="158" t="s">
        <v>62</v>
      </c>
      <c r="I66" s="158" t="s">
        <v>1343</v>
      </c>
      <c r="J66" s="158" t="s">
        <v>1339</v>
      </c>
      <c r="K66" s="158"/>
      <c r="L66" s="164">
        <v>1</v>
      </c>
      <c r="M66" s="158" t="s">
        <v>1344</v>
      </c>
    </row>
    <row r="67" spans="1:13" ht="30.15" x14ac:dyDescent="0.3">
      <c r="A67" s="158">
        <v>63</v>
      </c>
      <c r="B67" s="158">
        <v>95</v>
      </c>
      <c r="C67" s="163" t="s">
        <v>747</v>
      </c>
      <c r="D67" s="161" t="s">
        <v>748</v>
      </c>
      <c r="E67" s="158" t="s">
        <v>1345</v>
      </c>
      <c r="F67" s="158" t="s">
        <v>1346</v>
      </c>
      <c r="G67" s="158" t="s">
        <v>21</v>
      </c>
      <c r="H67" s="158" t="s">
        <v>62</v>
      </c>
      <c r="I67" s="158" t="s">
        <v>1347</v>
      </c>
      <c r="J67" s="158"/>
      <c r="K67" s="158"/>
      <c r="L67" s="164">
        <v>1</v>
      </c>
      <c r="M67" s="158" t="s">
        <v>1348</v>
      </c>
    </row>
    <row r="68" spans="1:13" ht="165.6" x14ac:dyDescent="0.3">
      <c r="A68" s="158">
        <v>64</v>
      </c>
      <c r="B68" s="158">
        <v>18</v>
      </c>
      <c r="C68" s="163" t="s">
        <v>1349</v>
      </c>
      <c r="D68" s="161" t="s">
        <v>1350</v>
      </c>
      <c r="E68" s="158" t="s">
        <v>92</v>
      </c>
      <c r="F68" s="158" t="s">
        <v>1351</v>
      </c>
      <c r="G68" s="158" t="s">
        <v>94</v>
      </c>
      <c r="H68" s="158" t="s">
        <v>95</v>
      </c>
      <c r="I68" s="158">
        <v>2019</v>
      </c>
      <c r="J68" s="158" t="s">
        <v>1352</v>
      </c>
      <c r="K68" s="158" t="s">
        <v>1353</v>
      </c>
      <c r="L68" s="164">
        <v>0.5</v>
      </c>
      <c r="M68" s="158" t="s">
        <v>1354</v>
      </c>
    </row>
    <row r="69" spans="1:13" ht="60.25" x14ac:dyDescent="0.3">
      <c r="A69" s="158">
        <v>65</v>
      </c>
      <c r="B69" s="158">
        <v>111</v>
      </c>
      <c r="C69" s="163" t="s">
        <v>100</v>
      </c>
      <c r="D69" s="163" t="s">
        <v>101</v>
      </c>
      <c r="E69" s="158" t="s">
        <v>1355</v>
      </c>
      <c r="F69" s="158" t="s">
        <v>1356</v>
      </c>
      <c r="G69" s="158" t="s">
        <v>1357</v>
      </c>
      <c r="H69" s="158" t="s">
        <v>1358</v>
      </c>
      <c r="I69" s="158">
        <v>2019</v>
      </c>
      <c r="J69" s="158" t="s">
        <v>465</v>
      </c>
      <c r="K69" s="158" t="s">
        <v>25</v>
      </c>
      <c r="L69" s="164">
        <v>0.95</v>
      </c>
      <c r="M69" s="158" t="s">
        <v>1359</v>
      </c>
    </row>
    <row r="70" spans="1:13" ht="75.3" x14ac:dyDescent="0.3">
      <c r="A70" s="158">
        <v>66</v>
      </c>
      <c r="B70" s="171">
        <v>108</v>
      </c>
      <c r="C70" s="172" t="s">
        <v>1360</v>
      </c>
      <c r="D70" s="171" t="s">
        <v>1361</v>
      </c>
      <c r="E70" s="171" t="s">
        <v>40</v>
      </c>
      <c r="F70" s="158"/>
      <c r="G70" s="158"/>
      <c r="H70" s="171" t="s">
        <v>1362</v>
      </c>
      <c r="I70" s="171" t="s">
        <v>70</v>
      </c>
      <c r="J70" s="158"/>
      <c r="K70" s="158"/>
      <c r="L70" s="164">
        <v>0</v>
      </c>
      <c r="M70" s="158"/>
    </row>
    <row r="71" spans="1:13" ht="45.2" x14ac:dyDescent="0.3">
      <c r="A71" s="158">
        <v>67</v>
      </c>
      <c r="B71" s="171">
        <v>126</v>
      </c>
      <c r="C71" s="172" t="s">
        <v>1363</v>
      </c>
      <c r="D71" s="171" t="s">
        <v>1364</v>
      </c>
      <c r="E71" s="171" t="s">
        <v>40</v>
      </c>
      <c r="F71" s="171"/>
      <c r="G71" s="171"/>
      <c r="H71" s="171" t="s">
        <v>1365</v>
      </c>
      <c r="I71" s="171" t="s">
        <v>70</v>
      </c>
      <c r="J71" s="158"/>
      <c r="K71" s="158"/>
      <c r="L71" s="164">
        <v>0</v>
      </c>
      <c r="M71" s="158"/>
    </row>
    <row r="72" spans="1:13" ht="60.25" x14ac:dyDescent="0.3">
      <c r="A72" s="158">
        <v>68</v>
      </c>
      <c r="B72" s="158">
        <v>32</v>
      </c>
      <c r="C72" s="163"/>
      <c r="D72" s="161" t="s">
        <v>277</v>
      </c>
      <c r="E72" s="158" t="s">
        <v>278</v>
      </c>
      <c r="F72" s="158" t="s">
        <v>1366</v>
      </c>
      <c r="G72" s="158" t="s">
        <v>280</v>
      </c>
      <c r="H72" s="158" t="s">
        <v>280</v>
      </c>
      <c r="I72" s="158" t="s">
        <v>1367</v>
      </c>
      <c r="J72" s="158" t="s">
        <v>465</v>
      </c>
      <c r="K72" s="158">
        <v>10.33</v>
      </c>
      <c r="L72" s="164">
        <v>1</v>
      </c>
      <c r="M72" s="158" t="s">
        <v>1368</v>
      </c>
    </row>
    <row r="73" spans="1:13" ht="30.15" x14ac:dyDescent="0.3">
      <c r="A73" s="158">
        <v>69</v>
      </c>
      <c r="B73" s="158">
        <v>39</v>
      </c>
      <c r="C73" s="163"/>
      <c r="D73" s="161" t="s">
        <v>283</v>
      </c>
      <c r="E73" s="158" t="s">
        <v>284</v>
      </c>
      <c r="F73" s="158"/>
      <c r="G73" s="158" t="s">
        <v>280</v>
      </c>
      <c r="H73" s="158" t="s">
        <v>280</v>
      </c>
      <c r="I73" s="158" t="s">
        <v>731</v>
      </c>
      <c r="J73" s="158" t="s">
        <v>465</v>
      </c>
      <c r="K73" s="158"/>
      <c r="L73" s="164">
        <v>1</v>
      </c>
      <c r="M73" s="158" t="s">
        <v>285</v>
      </c>
    </row>
    <row r="74" spans="1:13" ht="30.15" x14ac:dyDescent="0.3">
      <c r="A74" s="158">
        <v>70</v>
      </c>
      <c r="B74" s="158">
        <v>45</v>
      </c>
      <c r="C74" s="163"/>
      <c r="D74" s="161" t="s">
        <v>286</v>
      </c>
      <c r="E74" s="158" t="s">
        <v>284</v>
      </c>
      <c r="F74" s="158"/>
      <c r="G74" s="158" t="s">
        <v>280</v>
      </c>
      <c r="H74" s="158" t="s">
        <v>280</v>
      </c>
      <c r="I74" s="158" t="s">
        <v>779</v>
      </c>
      <c r="J74" s="158" t="s">
        <v>465</v>
      </c>
      <c r="K74" s="170"/>
      <c r="L74" s="173">
        <v>1</v>
      </c>
      <c r="M74" s="158" t="s">
        <v>1369</v>
      </c>
    </row>
    <row r="75" spans="1:13" ht="30.15" x14ac:dyDescent="0.3">
      <c r="A75" s="158">
        <v>71</v>
      </c>
      <c r="B75" s="158">
        <v>53</v>
      </c>
      <c r="C75" s="163" t="s">
        <v>428</v>
      </c>
      <c r="D75" s="161" t="s">
        <v>429</v>
      </c>
      <c r="E75" s="158" t="s">
        <v>1370</v>
      </c>
      <c r="F75" s="158">
        <v>1375</v>
      </c>
      <c r="G75" s="158" t="s">
        <v>1370</v>
      </c>
      <c r="H75" s="158" t="s">
        <v>433</v>
      </c>
      <c r="I75" s="158" t="s">
        <v>718</v>
      </c>
      <c r="J75" s="158" t="s">
        <v>356</v>
      </c>
      <c r="K75" s="158">
        <v>7064</v>
      </c>
      <c r="L75" s="164">
        <v>0.2</v>
      </c>
      <c r="M75" s="158" t="s">
        <v>1371</v>
      </c>
    </row>
    <row r="76" spans="1:13" ht="30.15" x14ac:dyDescent="0.3">
      <c r="A76" s="158">
        <v>72</v>
      </c>
      <c r="B76" s="158">
        <v>56</v>
      </c>
      <c r="C76" s="163" t="s">
        <v>419</v>
      </c>
      <c r="D76" s="161" t="s">
        <v>451</v>
      </c>
      <c r="E76" s="158" t="s">
        <v>1370</v>
      </c>
      <c r="F76" s="158"/>
      <c r="G76" s="158" t="s">
        <v>1370</v>
      </c>
      <c r="H76" s="158" t="s">
        <v>433</v>
      </c>
      <c r="I76" s="158" t="s">
        <v>718</v>
      </c>
      <c r="J76" s="158" t="s">
        <v>356</v>
      </c>
      <c r="K76" s="158">
        <v>16</v>
      </c>
      <c r="L76" s="164">
        <v>1</v>
      </c>
      <c r="M76" s="158" t="s">
        <v>1372</v>
      </c>
    </row>
    <row r="77" spans="1:13" ht="30.15" x14ac:dyDescent="0.3">
      <c r="A77" s="158">
        <v>73</v>
      </c>
      <c r="B77" s="158">
        <v>30</v>
      </c>
      <c r="C77" s="163" t="s">
        <v>398</v>
      </c>
      <c r="D77" s="161" t="s">
        <v>435</v>
      </c>
      <c r="E77" s="158" t="s">
        <v>1370</v>
      </c>
      <c r="F77" s="158" t="s">
        <v>437</v>
      </c>
      <c r="G77" s="158" t="s">
        <v>1370</v>
      </c>
      <c r="H77" s="158" t="s">
        <v>433</v>
      </c>
      <c r="I77" s="158" t="s">
        <v>718</v>
      </c>
      <c r="J77" s="158" t="s">
        <v>355</v>
      </c>
      <c r="K77" s="158">
        <v>2</v>
      </c>
      <c r="L77" s="164">
        <v>1</v>
      </c>
      <c r="M77" s="158" t="s">
        <v>1373</v>
      </c>
    </row>
    <row r="78" spans="1:13" ht="30.15" x14ac:dyDescent="0.3">
      <c r="A78" s="158">
        <v>74</v>
      </c>
      <c r="B78" s="158">
        <v>56</v>
      </c>
      <c r="C78" s="163" t="s">
        <v>419</v>
      </c>
      <c r="D78" s="161" t="s">
        <v>451</v>
      </c>
      <c r="E78" s="158" t="s">
        <v>1374</v>
      </c>
      <c r="F78" s="158"/>
      <c r="G78" s="158" t="s">
        <v>1374</v>
      </c>
      <c r="H78" s="158" t="s">
        <v>433</v>
      </c>
      <c r="I78" s="158" t="s">
        <v>718</v>
      </c>
      <c r="J78" s="158" t="s">
        <v>356</v>
      </c>
      <c r="K78" s="158"/>
      <c r="L78" s="164" t="s">
        <v>25</v>
      </c>
      <c r="M78" s="158" t="s">
        <v>1375</v>
      </c>
    </row>
    <row r="79" spans="1:13" ht="235.65" x14ac:dyDescent="0.3">
      <c r="A79" s="158">
        <v>75</v>
      </c>
      <c r="B79" s="158">
        <v>53</v>
      </c>
      <c r="C79" s="163" t="s">
        <v>428</v>
      </c>
      <c r="D79" s="161" t="s">
        <v>429</v>
      </c>
      <c r="E79" s="158" t="s">
        <v>1376</v>
      </c>
      <c r="F79" s="174" t="s">
        <v>1377</v>
      </c>
      <c r="G79" s="158" t="s">
        <v>432</v>
      </c>
      <c r="H79" s="158" t="s">
        <v>433</v>
      </c>
      <c r="I79" s="158" t="s">
        <v>718</v>
      </c>
      <c r="J79" s="158" t="s">
        <v>356</v>
      </c>
      <c r="K79" s="158">
        <v>650</v>
      </c>
      <c r="L79" s="164">
        <v>0.8</v>
      </c>
      <c r="M79" s="158" t="s">
        <v>1378</v>
      </c>
    </row>
    <row r="80" spans="1:13" ht="30.15" x14ac:dyDescent="0.3">
      <c r="A80" s="158">
        <v>76</v>
      </c>
      <c r="B80" s="158"/>
      <c r="C80" s="163"/>
      <c r="D80" s="161" t="s">
        <v>1379</v>
      </c>
      <c r="E80" s="158" t="s">
        <v>721</v>
      </c>
      <c r="F80" s="158"/>
      <c r="G80" s="158" t="s">
        <v>432</v>
      </c>
      <c r="H80" s="158" t="s">
        <v>433</v>
      </c>
      <c r="I80" s="158" t="s">
        <v>718</v>
      </c>
      <c r="J80" s="158" t="s">
        <v>356</v>
      </c>
      <c r="K80" s="158">
        <v>2.9</v>
      </c>
      <c r="L80" s="164">
        <v>1</v>
      </c>
      <c r="M80" s="158" t="s">
        <v>1380</v>
      </c>
    </row>
    <row r="81" spans="1:13" ht="30.15" x14ac:dyDescent="0.3">
      <c r="A81" s="158">
        <v>77</v>
      </c>
      <c r="B81" s="158">
        <v>53</v>
      </c>
      <c r="C81" s="163" t="s">
        <v>428</v>
      </c>
      <c r="D81" s="161" t="s">
        <v>429</v>
      </c>
      <c r="E81" s="158" t="s">
        <v>1381</v>
      </c>
      <c r="F81" s="158" t="s">
        <v>1382</v>
      </c>
      <c r="G81" s="158" t="s">
        <v>1381</v>
      </c>
      <c r="H81" s="158" t="s">
        <v>433</v>
      </c>
      <c r="I81" s="158" t="s">
        <v>718</v>
      </c>
      <c r="J81" s="158" t="s">
        <v>356</v>
      </c>
      <c r="K81" s="158">
        <v>1139</v>
      </c>
      <c r="L81" s="164">
        <v>1</v>
      </c>
      <c r="M81" s="158" t="s">
        <v>1383</v>
      </c>
    </row>
    <row r="82" spans="1:13" ht="30.15" x14ac:dyDescent="0.3">
      <c r="A82" s="158">
        <v>78</v>
      </c>
      <c r="B82" s="158">
        <v>56</v>
      </c>
      <c r="C82" s="163" t="s">
        <v>419</v>
      </c>
      <c r="D82" s="161" t="s">
        <v>451</v>
      </c>
      <c r="E82" s="158" t="s">
        <v>449</v>
      </c>
      <c r="F82" s="158" t="s">
        <v>1384</v>
      </c>
      <c r="G82" s="158" t="s">
        <v>449</v>
      </c>
      <c r="H82" s="158" t="s">
        <v>433</v>
      </c>
      <c r="I82" s="158" t="s">
        <v>718</v>
      </c>
      <c r="J82" s="158" t="s">
        <v>356</v>
      </c>
      <c r="K82" s="158">
        <v>12</v>
      </c>
      <c r="L82" s="164">
        <v>1</v>
      </c>
      <c r="M82" s="158" t="s">
        <v>1385</v>
      </c>
    </row>
    <row r="83" spans="1:13" ht="30.15" x14ac:dyDescent="0.3">
      <c r="A83" s="158">
        <v>79</v>
      </c>
      <c r="B83" s="158"/>
      <c r="C83" s="163"/>
      <c r="D83" s="161" t="s">
        <v>1386</v>
      </c>
      <c r="E83" s="158" t="s">
        <v>449</v>
      </c>
      <c r="F83" s="158"/>
      <c r="G83" s="158" t="s">
        <v>449</v>
      </c>
      <c r="H83" s="158" t="s">
        <v>433</v>
      </c>
      <c r="I83" s="158" t="s">
        <v>718</v>
      </c>
      <c r="J83" s="158" t="s">
        <v>356</v>
      </c>
      <c r="K83" s="158">
        <v>1500</v>
      </c>
      <c r="L83" s="164">
        <v>1</v>
      </c>
      <c r="M83" s="158" t="s">
        <v>1387</v>
      </c>
    </row>
    <row r="84" spans="1:13" ht="30.15" x14ac:dyDescent="0.3">
      <c r="A84" s="158">
        <v>80</v>
      </c>
      <c r="B84" s="158">
        <v>30</v>
      </c>
      <c r="C84" s="163" t="s">
        <v>398</v>
      </c>
      <c r="D84" s="161" t="s">
        <v>435</v>
      </c>
      <c r="E84" s="158" t="s">
        <v>722</v>
      </c>
      <c r="F84" s="158" t="s">
        <v>342</v>
      </c>
      <c r="G84" s="158" t="s">
        <v>722</v>
      </c>
      <c r="H84" s="158" t="s">
        <v>433</v>
      </c>
      <c r="I84" s="158" t="s">
        <v>718</v>
      </c>
      <c r="J84" s="158" t="s">
        <v>355</v>
      </c>
      <c r="K84" s="158">
        <v>0.6</v>
      </c>
      <c r="L84" s="164">
        <v>1</v>
      </c>
      <c r="M84" s="158" t="s">
        <v>723</v>
      </c>
    </row>
    <row r="85" spans="1:13" ht="30.15" x14ac:dyDescent="0.3">
      <c r="A85" s="158">
        <v>81</v>
      </c>
      <c r="B85" s="158">
        <v>30</v>
      </c>
      <c r="C85" s="163" t="s">
        <v>398</v>
      </c>
      <c r="D85" s="161" t="s">
        <v>435</v>
      </c>
      <c r="E85" s="158" t="s">
        <v>725</v>
      </c>
      <c r="F85" s="175" t="s">
        <v>1388</v>
      </c>
      <c r="G85" s="158" t="s">
        <v>725</v>
      </c>
      <c r="H85" s="158" t="s">
        <v>433</v>
      </c>
      <c r="I85" s="158" t="s">
        <v>718</v>
      </c>
      <c r="J85" s="158" t="s">
        <v>356</v>
      </c>
      <c r="K85" s="175">
        <v>60</v>
      </c>
      <c r="L85" s="164">
        <v>1</v>
      </c>
      <c r="M85" s="158" t="s">
        <v>1389</v>
      </c>
    </row>
    <row r="86" spans="1:13" ht="30.15" x14ac:dyDescent="0.3">
      <c r="A86" s="158">
        <v>82</v>
      </c>
      <c r="B86" s="158">
        <v>53</v>
      </c>
      <c r="C86" s="163" t="s">
        <v>428</v>
      </c>
      <c r="D86" s="161" t="s">
        <v>429</v>
      </c>
      <c r="E86" s="161" t="s">
        <v>725</v>
      </c>
      <c r="F86" s="161"/>
      <c r="G86" s="161" t="s">
        <v>725</v>
      </c>
      <c r="H86" s="158" t="s">
        <v>433</v>
      </c>
      <c r="I86" s="161" t="s">
        <v>702</v>
      </c>
      <c r="J86" s="158" t="s">
        <v>356</v>
      </c>
      <c r="K86" s="161">
        <v>900</v>
      </c>
      <c r="L86" s="167">
        <v>1</v>
      </c>
      <c r="M86" s="158" t="s">
        <v>1390</v>
      </c>
    </row>
    <row r="87" spans="1:13" ht="30.15" x14ac:dyDescent="0.3">
      <c r="A87" s="158">
        <v>83</v>
      </c>
      <c r="B87" s="171">
        <v>53</v>
      </c>
      <c r="C87" s="172" t="s">
        <v>428</v>
      </c>
      <c r="D87" s="171" t="s">
        <v>429</v>
      </c>
      <c r="E87" s="171" t="s">
        <v>598</v>
      </c>
      <c r="F87" s="171"/>
      <c r="G87" s="171" t="s">
        <v>598</v>
      </c>
      <c r="H87" s="171" t="s">
        <v>433</v>
      </c>
      <c r="I87" s="171" t="s">
        <v>702</v>
      </c>
      <c r="J87" s="171" t="s">
        <v>356</v>
      </c>
      <c r="K87" s="171">
        <v>2.7</v>
      </c>
      <c r="L87" s="176">
        <v>1</v>
      </c>
      <c r="M87" s="171" t="s">
        <v>1391</v>
      </c>
    </row>
    <row r="88" spans="1:13" ht="30.15" x14ac:dyDescent="0.3">
      <c r="A88" s="158">
        <v>84</v>
      </c>
      <c r="B88" s="158">
        <v>53</v>
      </c>
      <c r="C88" s="163" t="s">
        <v>428</v>
      </c>
      <c r="D88" s="161" t="s">
        <v>429</v>
      </c>
      <c r="E88" s="158" t="s">
        <v>1392</v>
      </c>
      <c r="F88" s="158"/>
      <c r="G88" s="158" t="s">
        <v>1392</v>
      </c>
      <c r="H88" s="158" t="s">
        <v>433</v>
      </c>
      <c r="I88" s="158" t="s">
        <v>718</v>
      </c>
      <c r="J88" s="158" t="s">
        <v>356</v>
      </c>
      <c r="K88" s="158">
        <v>14</v>
      </c>
      <c r="L88" s="164">
        <v>1</v>
      </c>
      <c r="M88" s="158" t="s">
        <v>1393</v>
      </c>
    </row>
    <row r="89" spans="1:13" ht="30.15" x14ac:dyDescent="0.3">
      <c r="A89" s="158">
        <v>85</v>
      </c>
      <c r="B89" s="158">
        <v>56</v>
      </c>
      <c r="C89" s="163" t="s">
        <v>419</v>
      </c>
      <c r="D89" s="161" t="s">
        <v>451</v>
      </c>
      <c r="E89" s="158" t="s">
        <v>1370</v>
      </c>
      <c r="F89" s="158" t="s">
        <v>1394</v>
      </c>
      <c r="G89" s="158" t="s">
        <v>1370</v>
      </c>
      <c r="H89" s="158" t="s">
        <v>433</v>
      </c>
      <c r="I89" s="158" t="s">
        <v>718</v>
      </c>
      <c r="J89" s="158" t="s">
        <v>356</v>
      </c>
      <c r="K89" s="158">
        <v>234</v>
      </c>
      <c r="L89" s="177">
        <v>0.9</v>
      </c>
      <c r="M89" s="174" t="s">
        <v>1395</v>
      </c>
    </row>
    <row r="90" spans="1:13" ht="30.15" x14ac:dyDescent="0.3">
      <c r="A90" s="158">
        <v>86</v>
      </c>
      <c r="B90" s="158">
        <v>56</v>
      </c>
      <c r="C90" s="163" t="s">
        <v>419</v>
      </c>
      <c r="D90" s="161" t="s">
        <v>451</v>
      </c>
      <c r="E90" s="161" t="s">
        <v>452</v>
      </c>
      <c r="F90" s="161" t="s">
        <v>1396</v>
      </c>
      <c r="G90" s="161" t="s">
        <v>452</v>
      </c>
      <c r="H90" s="161" t="s">
        <v>433</v>
      </c>
      <c r="I90" s="161" t="s">
        <v>718</v>
      </c>
      <c r="J90" s="161" t="s">
        <v>356</v>
      </c>
      <c r="K90" s="161">
        <v>32</v>
      </c>
      <c r="L90" s="178">
        <v>1</v>
      </c>
      <c r="M90" s="179" t="s">
        <v>1397</v>
      </c>
    </row>
    <row r="91" spans="1:13" ht="30.15" x14ac:dyDescent="0.3">
      <c r="A91" s="158">
        <v>87</v>
      </c>
      <c r="B91" s="158">
        <v>56</v>
      </c>
      <c r="C91" s="163" t="s">
        <v>419</v>
      </c>
      <c r="D91" s="161" t="s">
        <v>451</v>
      </c>
      <c r="E91" s="158" t="s">
        <v>1374</v>
      </c>
      <c r="F91" s="158" t="s">
        <v>88</v>
      </c>
      <c r="G91" s="158" t="s">
        <v>1374</v>
      </c>
      <c r="H91" s="158" t="s">
        <v>433</v>
      </c>
      <c r="I91" s="158" t="s">
        <v>718</v>
      </c>
      <c r="J91" s="158" t="s">
        <v>355</v>
      </c>
      <c r="K91" s="158">
        <v>10</v>
      </c>
      <c r="L91" s="164">
        <v>1</v>
      </c>
      <c r="M91" s="158" t="s">
        <v>1398</v>
      </c>
    </row>
    <row r="92" spans="1:13" x14ac:dyDescent="0.3">
      <c r="A92" s="158">
        <v>88</v>
      </c>
      <c r="B92" s="159"/>
      <c r="C92" s="160"/>
      <c r="D92" s="158" t="s">
        <v>1379</v>
      </c>
      <c r="E92" s="158" t="s">
        <v>1374</v>
      </c>
      <c r="F92" s="158"/>
      <c r="G92" s="158" t="s">
        <v>1374</v>
      </c>
      <c r="H92" s="158" t="s">
        <v>433</v>
      </c>
      <c r="I92" s="158" t="s">
        <v>718</v>
      </c>
      <c r="J92" s="158" t="s">
        <v>355</v>
      </c>
      <c r="K92" s="158">
        <v>29</v>
      </c>
      <c r="L92" s="164">
        <v>1</v>
      </c>
      <c r="M92" s="158" t="s">
        <v>1399</v>
      </c>
    </row>
    <row r="93" spans="1:13" ht="30.15" x14ac:dyDescent="0.3">
      <c r="A93" s="158">
        <v>89</v>
      </c>
      <c r="B93" s="158">
        <v>56</v>
      </c>
      <c r="C93" s="163" t="s">
        <v>419</v>
      </c>
      <c r="D93" s="161" t="s">
        <v>451</v>
      </c>
      <c r="E93" s="158" t="s">
        <v>722</v>
      </c>
      <c r="F93" s="158" t="s">
        <v>88</v>
      </c>
      <c r="G93" s="158" t="s">
        <v>722</v>
      </c>
      <c r="H93" s="158" t="s">
        <v>433</v>
      </c>
      <c r="I93" s="158" t="s">
        <v>718</v>
      </c>
      <c r="J93" s="158" t="s">
        <v>355</v>
      </c>
      <c r="K93" s="158">
        <v>1.8</v>
      </c>
      <c r="L93" s="164">
        <v>1</v>
      </c>
      <c r="M93" s="158" t="s">
        <v>1400</v>
      </c>
    </row>
    <row r="94" spans="1:13" x14ac:dyDescent="0.3">
      <c r="A94" s="158">
        <v>90</v>
      </c>
      <c r="B94" s="158">
        <v>30</v>
      </c>
      <c r="C94" s="163" t="s">
        <v>398</v>
      </c>
      <c r="D94" s="161" t="s">
        <v>435</v>
      </c>
      <c r="E94" s="158" t="s">
        <v>1401</v>
      </c>
      <c r="F94" s="158" t="s">
        <v>414</v>
      </c>
      <c r="G94" s="158" t="s">
        <v>1401</v>
      </c>
      <c r="H94" s="158" t="s">
        <v>433</v>
      </c>
      <c r="I94" s="158" t="s">
        <v>718</v>
      </c>
      <c r="J94" s="158" t="s">
        <v>355</v>
      </c>
      <c r="K94" s="158">
        <v>5</v>
      </c>
      <c r="L94" s="164">
        <v>1</v>
      </c>
      <c r="M94" s="158" t="s">
        <v>1402</v>
      </c>
    </row>
    <row r="95" spans="1:13" ht="30.15" x14ac:dyDescent="0.3">
      <c r="A95" s="158">
        <v>91</v>
      </c>
      <c r="B95" s="158">
        <v>29</v>
      </c>
      <c r="C95" s="163" t="s">
        <v>15</v>
      </c>
      <c r="D95" s="161" t="s">
        <v>16</v>
      </c>
      <c r="E95" s="158" t="s">
        <v>1403</v>
      </c>
      <c r="F95" s="158" t="s">
        <v>1404</v>
      </c>
      <c r="G95" s="158" t="s">
        <v>973</v>
      </c>
      <c r="H95" s="158" t="s">
        <v>973</v>
      </c>
      <c r="I95" s="158" t="s">
        <v>1405</v>
      </c>
      <c r="J95" s="158">
        <v>1</v>
      </c>
      <c r="K95" s="158">
        <v>5.9370000000000003</v>
      </c>
      <c r="L95" s="164">
        <v>1.3</v>
      </c>
      <c r="M95" s="158" t="s">
        <v>1406</v>
      </c>
    </row>
    <row r="96" spans="1:13" ht="30.15" x14ac:dyDescent="0.3">
      <c r="A96" s="158">
        <v>92</v>
      </c>
      <c r="B96" s="158"/>
      <c r="C96" s="163"/>
      <c r="D96" s="161"/>
      <c r="E96" s="158" t="s">
        <v>1407</v>
      </c>
      <c r="F96" s="158" t="s">
        <v>1408</v>
      </c>
      <c r="G96" s="158" t="s">
        <v>564</v>
      </c>
      <c r="H96" s="158" t="s">
        <v>564</v>
      </c>
      <c r="I96" s="158" t="s">
        <v>1405</v>
      </c>
      <c r="J96" s="158">
        <v>5</v>
      </c>
      <c r="K96" s="158">
        <v>8.7780000000000005</v>
      </c>
      <c r="L96" s="164">
        <v>1</v>
      </c>
      <c r="M96" s="158" t="s">
        <v>1409</v>
      </c>
    </row>
    <row r="97" spans="1:13" ht="30.15" x14ac:dyDescent="0.3">
      <c r="A97" s="158">
        <v>93</v>
      </c>
      <c r="B97" s="158"/>
      <c r="C97" s="163"/>
      <c r="D97" s="161"/>
      <c r="E97" s="158" t="s">
        <v>1410</v>
      </c>
      <c r="F97" s="158" t="s">
        <v>526</v>
      </c>
      <c r="G97" s="158" t="s">
        <v>1411</v>
      </c>
      <c r="H97" s="158" t="s">
        <v>1411</v>
      </c>
      <c r="I97" s="158" t="s">
        <v>1405</v>
      </c>
      <c r="J97" s="158">
        <v>1</v>
      </c>
      <c r="K97" s="158">
        <v>24.251000000000001</v>
      </c>
      <c r="L97" s="164">
        <v>1</v>
      </c>
      <c r="M97" s="158" t="s">
        <v>1412</v>
      </c>
    </row>
    <row r="98" spans="1:13" ht="30.15" x14ac:dyDescent="0.3">
      <c r="A98" s="158">
        <v>94</v>
      </c>
      <c r="B98" s="158"/>
      <c r="C98" s="163"/>
      <c r="D98" s="161"/>
      <c r="E98" s="158" t="s">
        <v>1413</v>
      </c>
      <c r="F98" s="158" t="s">
        <v>1414</v>
      </c>
      <c r="G98" s="158" t="s">
        <v>1415</v>
      </c>
      <c r="H98" s="158" t="s">
        <v>1415</v>
      </c>
      <c r="I98" s="158" t="s">
        <v>1405</v>
      </c>
      <c r="J98" s="158">
        <v>3</v>
      </c>
      <c r="K98" s="180">
        <v>2</v>
      </c>
      <c r="L98" s="158">
        <v>70</v>
      </c>
      <c r="M98" s="158"/>
    </row>
    <row r="99" spans="1:13" ht="30.15" x14ac:dyDescent="0.3">
      <c r="A99" s="158">
        <v>95</v>
      </c>
      <c r="B99" s="158"/>
      <c r="C99" s="163"/>
      <c r="D99" s="161"/>
      <c r="E99" s="158" t="s">
        <v>1416</v>
      </c>
      <c r="F99" s="158" t="s">
        <v>1417</v>
      </c>
      <c r="G99" s="158" t="s">
        <v>1418</v>
      </c>
      <c r="H99" s="158" t="s">
        <v>1418</v>
      </c>
      <c r="I99" s="158" t="s">
        <v>1405</v>
      </c>
      <c r="J99" s="158">
        <v>5</v>
      </c>
      <c r="K99" s="158">
        <v>0.81</v>
      </c>
      <c r="L99" s="164">
        <v>1</v>
      </c>
      <c r="M99" s="158"/>
    </row>
    <row r="100" spans="1:13" x14ac:dyDescent="0.3">
      <c r="A100" s="158">
        <v>96</v>
      </c>
      <c r="B100" s="158"/>
      <c r="C100" s="163"/>
      <c r="D100" s="161"/>
      <c r="E100" s="158" t="s">
        <v>1419</v>
      </c>
      <c r="F100" s="158" t="s">
        <v>1420</v>
      </c>
      <c r="G100" s="158" t="s">
        <v>1421</v>
      </c>
      <c r="H100" s="158" t="s">
        <v>1421</v>
      </c>
      <c r="I100" s="158" t="s">
        <v>1405</v>
      </c>
      <c r="J100" s="158">
        <v>5</v>
      </c>
      <c r="K100" s="158">
        <v>7.86</v>
      </c>
      <c r="L100" s="164">
        <v>0.75</v>
      </c>
      <c r="M100" s="158"/>
    </row>
    <row r="101" spans="1:13" ht="30.15" x14ac:dyDescent="0.3">
      <c r="A101" s="158">
        <v>97</v>
      </c>
      <c r="B101" s="158">
        <v>36</v>
      </c>
      <c r="C101" s="158"/>
      <c r="D101" s="161" t="s">
        <v>542</v>
      </c>
      <c r="E101" s="158" t="s">
        <v>1422</v>
      </c>
      <c r="F101" s="158" t="s">
        <v>1423</v>
      </c>
      <c r="G101" s="158" t="s">
        <v>1415</v>
      </c>
      <c r="H101" s="158" t="s">
        <v>1415</v>
      </c>
      <c r="I101" s="158" t="s">
        <v>1424</v>
      </c>
      <c r="J101" s="158">
        <v>5</v>
      </c>
      <c r="K101" s="180">
        <v>12</v>
      </c>
      <c r="L101" s="158">
        <v>100</v>
      </c>
      <c r="M101" s="158"/>
    </row>
    <row r="102" spans="1:13" ht="30.15" x14ac:dyDescent="0.3">
      <c r="A102" s="158">
        <v>98</v>
      </c>
      <c r="B102" s="158">
        <v>42</v>
      </c>
      <c r="C102" s="158"/>
      <c r="D102" s="161" t="s">
        <v>554</v>
      </c>
      <c r="E102" s="158"/>
      <c r="F102" s="158"/>
      <c r="G102" s="158"/>
      <c r="H102" s="158"/>
      <c r="I102" s="158"/>
      <c r="J102" s="158"/>
      <c r="K102" s="158"/>
      <c r="L102" s="158"/>
      <c r="M102" s="158"/>
    </row>
    <row r="103" spans="1:13" ht="30.15" x14ac:dyDescent="0.3">
      <c r="A103" s="158">
        <v>99</v>
      </c>
      <c r="B103" s="158">
        <v>47</v>
      </c>
      <c r="C103" s="172" t="s">
        <v>555</v>
      </c>
      <c r="D103" s="161" t="s">
        <v>556</v>
      </c>
      <c r="E103" s="158" t="s">
        <v>1425</v>
      </c>
      <c r="F103" s="158" t="s">
        <v>1426</v>
      </c>
      <c r="G103" s="158" t="s">
        <v>973</v>
      </c>
      <c r="H103" s="158" t="s">
        <v>973</v>
      </c>
      <c r="I103" s="158" t="s">
        <v>1405</v>
      </c>
      <c r="J103" s="158" t="s">
        <v>1427</v>
      </c>
      <c r="K103" s="158">
        <v>167.84299999999999</v>
      </c>
      <c r="L103" s="164">
        <v>4</v>
      </c>
      <c r="M103" s="158" t="s">
        <v>1428</v>
      </c>
    </row>
    <row r="104" spans="1:13" ht="30.15" x14ac:dyDescent="0.3">
      <c r="A104" s="158">
        <v>100</v>
      </c>
      <c r="B104" s="158">
        <v>48</v>
      </c>
      <c r="C104" s="172" t="s">
        <v>561</v>
      </c>
      <c r="D104" s="161" t="s">
        <v>562</v>
      </c>
      <c r="E104" s="158" t="s">
        <v>1413</v>
      </c>
      <c r="F104" s="158" t="s">
        <v>1429</v>
      </c>
      <c r="G104" s="158" t="s">
        <v>1415</v>
      </c>
      <c r="H104" s="158" t="s">
        <v>1415</v>
      </c>
      <c r="I104" s="158" t="s">
        <v>1405</v>
      </c>
      <c r="J104" s="158">
        <v>5</v>
      </c>
      <c r="K104" s="158">
        <v>31.9</v>
      </c>
      <c r="L104" s="158">
        <v>100</v>
      </c>
      <c r="M104" s="158"/>
    </row>
    <row r="105" spans="1:13" ht="30.15" x14ac:dyDescent="0.3">
      <c r="A105" s="158">
        <v>101</v>
      </c>
      <c r="B105" s="158">
        <v>49</v>
      </c>
      <c r="C105" s="172" t="s">
        <v>565</v>
      </c>
      <c r="D105" s="161" t="s">
        <v>566</v>
      </c>
      <c r="E105" s="158" t="s">
        <v>1415</v>
      </c>
      <c r="F105" s="158" t="s">
        <v>1430</v>
      </c>
      <c r="G105" s="158" t="s">
        <v>1415</v>
      </c>
      <c r="H105" s="158" t="s">
        <v>1415</v>
      </c>
      <c r="I105" s="158" t="s">
        <v>1424</v>
      </c>
      <c r="J105" s="158">
        <v>3</v>
      </c>
      <c r="K105" s="158">
        <v>1036.5</v>
      </c>
      <c r="L105" s="158">
        <v>100</v>
      </c>
      <c r="M105" s="158"/>
    </row>
    <row r="106" spans="1:13" ht="30.15" x14ac:dyDescent="0.3">
      <c r="A106" s="158">
        <v>102</v>
      </c>
      <c r="B106" s="158">
        <v>50</v>
      </c>
      <c r="C106" s="172" t="s">
        <v>567</v>
      </c>
      <c r="D106" s="161" t="s">
        <v>568</v>
      </c>
      <c r="E106" s="158"/>
      <c r="F106" s="158"/>
      <c r="G106" s="158"/>
      <c r="H106" s="158"/>
      <c r="I106" s="158"/>
      <c r="J106" s="158"/>
      <c r="K106" s="158"/>
      <c r="L106" s="158"/>
      <c r="M106" s="158"/>
    </row>
    <row r="107" spans="1:13" x14ac:dyDescent="0.3">
      <c r="A107" s="158">
        <v>103</v>
      </c>
      <c r="B107" s="158">
        <v>51</v>
      </c>
      <c r="C107" s="172" t="s">
        <v>569</v>
      </c>
      <c r="D107" s="161" t="s">
        <v>570</v>
      </c>
      <c r="E107" s="158"/>
      <c r="F107" s="158"/>
      <c r="G107" s="158"/>
      <c r="H107" s="158"/>
      <c r="I107" s="158"/>
      <c r="J107" s="158"/>
      <c r="K107" s="158"/>
      <c r="L107" s="158"/>
      <c r="M107" s="158"/>
    </row>
    <row r="108" spans="1:13" x14ac:dyDescent="0.3">
      <c r="A108" s="158">
        <v>104</v>
      </c>
      <c r="B108" s="158">
        <v>55</v>
      </c>
      <c r="C108" s="158"/>
      <c r="D108" s="161" t="s">
        <v>571</v>
      </c>
      <c r="E108" s="158"/>
      <c r="F108" s="158"/>
      <c r="G108" s="158"/>
      <c r="H108" s="158"/>
      <c r="I108" s="158"/>
      <c r="J108" s="158"/>
      <c r="K108" s="158"/>
      <c r="L108" s="158"/>
      <c r="M108" s="158"/>
    </row>
    <row r="109" spans="1:13" ht="30.15" x14ac:dyDescent="0.3">
      <c r="A109" s="158">
        <v>105</v>
      </c>
      <c r="B109" s="158">
        <v>76</v>
      </c>
      <c r="C109" s="172" t="s">
        <v>572</v>
      </c>
      <c r="D109" s="161" t="s">
        <v>573</v>
      </c>
      <c r="E109" s="158" t="s">
        <v>1431</v>
      </c>
      <c r="F109" s="158" t="s">
        <v>441</v>
      </c>
      <c r="G109" s="158" t="s">
        <v>564</v>
      </c>
      <c r="H109" s="158" t="s">
        <v>545</v>
      </c>
      <c r="I109" s="158" t="s">
        <v>1405</v>
      </c>
      <c r="J109" s="158">
        <v>5</v>
      </c>
      <c r="K109" s="158">
        <v>51.112000000000002</v>
      </c>
      <c r="L109" s="164">
        <v>1</v>
      </c>
      <c r="M109" s="158" t="s">
        <v>1432</v>
      </c>
    </row>
    <row r="110" spans="1:13" ht="30.15" x14ac:dyDescent="0.3">
      <c r="A110" s="158">
        <v>106</v>
      </c>
      <c r="B110" s="181">
        <v>31</v>
      </c>
      <c r="C110" s="182" t="s">
        <v>398</v>
      </c>
      <c r="D110" s="183" t="s">
        <v>1433</v>
      </c>
      <c r="E110" s="175" t="s">
        <v>1434</v>
      </c>
      <c r="F110" s="181" t="s">
        <v>1435</v>
      </c>
      <c r="G110" s="175" t="s">
        <v>1436</v>
      </c>
      <c r="H110" s="175" t="s">
        <v>1436</v>
      </c>
      <c r="I110" s="181" t="s">
        <v>1437</v>
      </c>
      <c r="J110" s="175" t="s">
        <v>292</v>
      </c>
      <c r="K110" s="181">
        <v>20.059000000000001</v>
      </c>
      <c r="L110" s="184">
        <v>1</v>
      </c>
      <c r="M110" s="185" t="s">
        <v>1438</v>
      </c>
    </row>
    <row r="111" spans="1:13" ht="30.15" x14ac:dyDescent="0.3">
      <c r="A111" s="158">
        <v>107</v>
      </c>
      <c r="B111" s="175">
        <v>31</v>
      </c>
      <c r="C111" s="182" t="s">
        <v>15</v>
      </c>
      <c r="D111" s="183" t="s">
        <v>288</v>
      </c>
      <c r="E111" s="175" t="s">
        <v>1434</v>
      </c>
      <c r="F111" s="175" t="s">
        <v>342</v>
      </c>
      <c r="G111" s="175" t="s">
        <v>656</v>
      </c>
      <c r="H111" s="175" t="s">
        <v>656</v>
      </c>
      <c r="I111" s="175" t="s">
        <v>1315</v>
      </c>
      <c r="J111" s="175" t="s">
        <v>292</v>
      </c>
      <c r="K111" s="175">
        <v>0.73499999999999999</v>
      </c>
      <c r="L111" s="186">
        <v>1</v>
      </c>
      <c r="M111" s="175" t="s">
        <v>1439</v>
      </c>
    </row>
    <row r="112" spans="1:13" ht="30.15" x14ac:dyDescent="0.3">
      <c r="A112" s="158">
        <v>108</v>
      </c>
      <c r="B112" s="181">
        <v>31</v>
      </c>
      <c r="C112" s="182" t="s">
        <v>15</v>
      </c>
      <c r="D112" s="183" t="s">
        <v>288</v>
      </c>
      <c r="E112" s="175" t="s">
        <v>1440</v>
      </c>
      <c r="F112" s="181" t="s">
        <v>1441</v>
      </c>
      <c r="G112" s="175" t="s">
        <v>656</v>
      </c>
      <c r="H112" s="175" t="s">
        <v>656</v>
      </c>
      <c r="I112" s="181" t="s">
        <v>1315</v>
      </c>
      <c r="J112" s="175" t="s">
        <v>292</v>
      </c>
      <c r="K112" s="181">
        <v>4.2</v>
      </c>
      <c r="L112" s="184">
        <v>1</v>
      </c>
      <c r="M112" s="185" t="s">
        <v>1442</v>
      </c>
    </row>
    <row r="113" spans="1:13" ht="75.3" x14ac:dyDescent="0.3">
      <c r="A113" s="158">
        <v>109</v>
      </c>
      <c r="B113" s="181">
        <v>31</v>
      </c>
      <c r="C113" s="182" t="s">
        <v>15</v>
      </c>
      <c r="D113" s="183" t="s">
        <v>1443</v>
      </c>
      <c r="E113" s="175" t="s">
        <v>1444</v>
      </c>
      <c r="F113" s="181" t="s">
        <v>1445</v>
      </c>
      <c r="G113" s="175" t="s">
        <v>1446</v>
      </c>
      <c r="H113" s="175" t="s">
        <v>1446</v>
      </c>
      <c r="I113" s="181" t="s">
        <v>1447</v>
      </c>
      <c r="J113" s="175" t="s">
        <v>292</v>
      </c>
      <c r="K113" s="181">
        <v>1.212</v>
      </c>
      <c r="L113" s="184">
        <v>1</v>
      </c>
      <c r="M113" s="185" t="s">
        <v>1448</v>
      </c>
    </row>
    <row r="114" spans="1:13" ht="45.2" x14ac:dyDescent="0.3">
      <c r="A114" s="158">
        <v>110</v>
      </c>
      <c r="B114" s="158">
        <v>22</v>
      </c>
      <c r="C114" s="163" t="s">
        <v>110</v>
      </c>
      <c r="D114" s="161" t="s">
        <v>111</v>
      </c>
      <c r="E114" s="161" t="s">
        <v>1449</v>
      </c>
      <c r="F114" s="161">
        <f>2681+1800+1200+253+16.7</f>
        <v>5950.7</v>
      </c>
      <c r="G114" s="161" t="s">
        <v>62</v>
      </c>
      <c r="H114" s="161" t="s">
        <v>114</v>
      </c>
      <c r="I114" s="161" t="s">
        <v>1450</v>
      </c>
      <c r="J114" s="161" t="s">
        <v>1451</v>
      </c>
      <c r="K114" s="161">
        <v>20768.376</v>
      </c>
      <c r="L114" s="167">
        <v>1</v>
      </c>
      <c r="M114" s="158" t="s">
        <v>1452</v>
      </c>
    </row>
    <row r="115" spans="1:13" ht="45.2" x14ac:dyDescent="0.3">
      <c r="A115" s="158">
        <v>111</v>
      </c>
      <c r="B115" s="158">
        <v>22</v>
      </c>
      <c r="C115" s="163" t="s">
        <v>110</v>
      </c>
      <c r="D115" s="161" t="s">
        <v>111</v>
      </c>
      <c r="E115" s="161" t="s">
        <v>112</v>
      </c>
      <c r="F115" s="161">
        <f>1014+1917+1332+508+22</f>
        <v>4793</v>
      </c>
      <c r="G115" s="161" t="s">
        <v>62</v>
      </c>
      <c r="H115" s="161" t="s">
        <v>114</v>
      </c>
      <c r="I115" s="161" t="s">
        <v>1453</v>
      </c>
      <c r="J115" s="161" t="s">
        <v>1451</v>
      </c>
      <c r="K115" s="161">
        <v>7366.9489999999996</v>
      </c>
      <c r="L115" s="167">
        <v>0.69</v>
      </c>
      <c r="M115" s="158" t="s">
        <v>1454</v>
      </c>
    </row>
    <row r="116" spans="1:13" ht="45.2" x14ac:dyDescent="0.3">
      <c r="A116" s="158">
        <v>112</v>
      </c>
      <c r="B116" s="158">
        <v>22</v>
      </c>
      <c r="C116" s="163" t="s">
        <v>110</v>
      </c>
      <c r="D116" s="161" t="s">
        <v>111</v>
      </c>
      <c r="E116" s="161" t="s">
        <v>121</v>
      </c>
      <c r="F116" s="161">
        <f>1200+800+358+31</f>
        <v>2389</v>
      </c>
      <c r="G116" s="161" t="s">
        <v>62</v>
      </c>
      <c r="H116" s="161" t="s">
        <v>114</v>
      </c>
      <c r="I116" s="161" t="s">
        <v>123</v>
      </c>
      <c r="J116" s="161" t="s">
        <v>124</v>
      </c>
      <c r="K116" s="161">
        <v>9722.5859999999993</v>
      </c>
      <c r="L116" s="167">
        <v>0.33</v>
      </c>
      <c r="M116" s="170" t="s">
        <v>1455</v>
      </c>
    </row>
    <row r="117" spans="1:13" ht="45.2" x14ac:dyDescent="0.3">
      <c r="A117" s="158">
        <v>113</v>
      </c>
      <c r="B117" s="158">
        <v>22</v>
      </c>
      <c r="C117" s="163" t="s">
        <v>110</v>
      </c>
      <c r="D117" s="161" t="s">
        <v>111</v>
      </c>
      <c r="E117" s="161" t="s">
        <v>129</v>
      </c>
      <c r="F117" s="161">
        <v>0</v>
      </c>
      <c r="G117" s="161" t="s">
        <v>62</v>
      </c>
      <c r="H117" s="161" t="s">
        <v>114</v>
      </c>
      <c r="I117" s="161" t="s">
        <v>123</v>
      </c>
      <c r="J117" s="161" t="s">
        <v>124</v>
      </c>
      <c r="K117" s="161">
        <v>24405.754000000001</v>
      </c>
      <c r="L117" s="167">
        <v>0</v>
      </c>
      <c r="M117" s="170" t="s">
        <v>1456</v>
      </c>
    </row>
    <row r="118" spans="1:13" ht="45.2" x14ac:dyDescent="0.3">
      <c r="A118" s="158">
        <v>114</v>
      </c>
      <c r="B118" s="158">
        <v>22</v>
      </c>
      <c r="C118" s="163" t="s">
        <v>110</v>
      </c>
      <c r="D118" s="161" t="s">
        <v>111</v>
      </c>
      <c r="E118" s="161" t="s">
        <v>135</v>
      </c>
      <c r="F118" s="161">
        <f>230+940+353+245</f>
        <v>1768</v>
      </c>
      <c r="G118" s="161" t="s">
        <v>62</v>
      </c>
      <c r="H118" s="161" t="s">
        <v>114</v>
      </c>
      <c r="I118" s="161" t="s">
        <v>123</v>
      </c>
      <c r="J118" s="161" t="s">
        <v>124</v>
      </c>
      <c r="K118" s="161">
        <v>23003.208999999999</v>
      </c>
      <c r="L118" s="167">
        <v>0.18</v>
      </c>
      <c r="M118" s="158" t="s">
        <v>1457</v>
      </c>
    </row>
    <row r="119" spans="1:13" ht="45.2" x14ac:dyDescent="0.3">
      <c r="A119" s="158">
        <v>115</v>
      </c>
      <c r="B119" s="158">
        <v>22</v>
      </c>
      <c r="C119" s="163" t="s">
        <v>110</v>
      </c>
      <c r="D119" s="161" t="s">
        <v>111</v>
      </c>
      <c r="E119" s="161" t="s">
        <v>141</v>
      </c>
      <c r="F119" s="161">
        <f>1490+1050+749+46</f>
        <v>3335</v>
      </c>
      <c r="G119" s="161" t="s">
        <v>62</v>
      </c>
      <c r="H119" s="161" t="s">
        <v>114</v>
      </c>
      <c r="I119" s="161" t="s">
        <v>1453</v>
      </c>
      <c r="J119" s="161" t="s">
        <v>124</v>
      </c>
      <c r="K119" s="161">
        <v>14615.459000000001</v>
      </c>
      <c r="L119" s="167">
        <v>0.56999999999999995</v>
      </c>
      <c r="M119" s="158" t="s">
        <v>1458</v>
      </c>
    </row>
    <row r="120" spans="1:13" ht="45.2" x14ac:dyDescent="0.3">
      <c r="A120" s="158">
        <v>116</v>
      </c>
      <c r="B120" s="158">
        <v>22</v>
      </c>
      <c r="C120" s="163" t="s">
        <v>110</v>
      </c>
      <c r="D120" s="161" t="s">
        <v>111</v>
      </c>
      <c r="E120" s="161" t="s">
        <v>148</v>
      </c>
      <c r="F120" s="161">
        <f>1275+1802+1070+522+31</f>
        <v>4700</v>
      </c>
      <c r="G120" s="161" t="s">
        <v>62</v>
      </c>
      <c r="H120" s="161" t="s">
        <v>114</v>
      </c>
      <c r="I120" s="161" t="s">
        <v>1453</v>
      </c>
      <c r="J120" s="161" t="s">
        <v>124</v>
      </c>
      <c r="K120" s="161">
        <v>13124.054</v>
      </c>
      <c r="L120" s="167">
        <v>0.56999999999999995</v>
      </c>
      <c r="M120" s="158" t="s">
        <v>1459</v>
      </c>
    </row>
    <row r="121" spans="1:13" ht="45.2" x14ac:dyDescent="0.3">
      <c r="A121" s="158">
        <v>117</v>
      </c>
      <c r="B121" s="158">
        <v>22</v>
      </c>
      <c r="C121" s="163" t="s">
        <v>110</v>
      </c>
      <c r="D121" s="161" t="s">
        <v>111</v>
      </c>
      <c r="E121" s="161" t="s">
        <v>154</v>
      </c>
      <c r="F121" s="161">
        <v>0</v>
      </c>
      <c r="G121" s="161" t="s">
        <v>62</v>
      </c>
      <c r="H121" s="161" t="s">
        <v>114</v>
      </c>
      <c r="I121" s="161" t="s">
        <v>123</v>
      </c>
      <c r="J121" s="161" t="s">
        <v>124</v>
      </c>
      <c r="K121" s="161">
        <v>8271.4609999999993</v>
      </c>
      <c r="L121" s="167">
        <v>0</v>
      </c>
      <c r="M121" s="170" t="s">
        <v>1456</v>
      </c>
    </row>
    <row r="122" spans="1:13" ht="45.2" x14ac:dyDescent="0.3">
      <c r="A122" s="158">
        <v>118</v>
      </c>
      <c r="B122" s="158">
        <v>22</v>
      </c>
      <c r="C122" s="163" t="s">
        <v>110</v>
      </c>
      <c r="D122" s="161" t="s">
        <v>111</v>
      </c>
      <c r="E122" s="161" t="s">
        <v>160</v>
      </c>
      <c r="F122" s="161">
        <v>0</v>
      </c>
      <c r="G122" s="161" t="s">
        <v>62</v>
      </c>
      <c r="H122" s="161" t="s">
        <v>114</v>
      </c>
      <c r="I122" s="161" t="s">
        <v>123</v>
      </c>
      <c r="J122" s="161" t="s">
        <v>124</v>
      </c>
      <c r="K122" s="161">
        <v>14052.547</v>
      </c>
      <c r="L122" s="167">
        <v>0</v>
      </c>
      <c r="M122" s="170" t="s">
        <v>1456</v>
      </c>
    </row>
    <row r="123" spans="1:13" ht="45.2" x14ac:dyDescent="0.3">
      <c r="A123" s="158">
        <v>119</v>
      </c>
      <c r="B123" s="158">
        <v>22</v>
      </c>
      <c r="C123" s="163" t="s">
        <v>110</v>
      </c>
      <c r="D123" s="161" t="s">
        <v>111</v>
      </c>
      <c r="E123" s="161" t="s">
        <v>165</v>
      </c>
      <c r="F123" s="161">
        <v>0</v>
      </c>
      <c r="G123" s="161" t="s">
        <v>62</v>
      </c>
      <c r="H123" s="161" t="s">
        <v>114</v>
      </c>
      <c r="I123" s="161" t="s">
        <v>123</v>
      </c>
      <c r="J123" s="161" t="s">
        <v>124</v>
      </c>
      <c r="K123" s="161">
        <v>18054.898000000001</v>
      </c>
      <c r="L123" s="167">
        <v>0</v>
      </c>
      <c r="M123" s="170" t="s">
        <v>1456</v>
      </c>
    </row>
    <row r="124" spans="1:13" ht="45.2" x14ac:dyDescent="0.3">
      <c r="A124" s="158">
        <v>120</v>
      </c>
      <c r="B124" s="158">
        <v>22</v>
      </c>
      <c r="C124" s="163" t="s">
        <v>110</v>
      </c>
      <c r="D124" s="161" t="s">
        <v>111</v>
      </c>
      <c r="E124" s="161" t="s">
        <v>171</v>
      </c>
      <c r="F124" s="161">
        <v>0</v>
      </c>
      <c r="G124" s="161" t="s">
        <v>62</v>
      </c>
      <c r="H124" s="161" t="s">
        <v>114</v>
      </c>
      <c r="I124" s="161" t="s">
        <v>123</v>
      </c>
      <c r="J124" s="161" t="s">
        <v>124</v>
      </c>
      <c r="K124" s="161">
        <v>18310.355</v>
      </c>
      <c r="L124" s="167">
        <v>0</v>
      </c>
      <c r="M124" s="170" t="s">
        <v>1456</v>
      </c>
    </row>
    <row r="125" spans="1:13" ht="45.2" x14ac:dyDescent="0.3">
      <c r="A125" s="158">
        <v>121</v>
      </c>
      <c r="B125" s="158">
        <v>22</v>
      </c>
      <c r="C125" s="163" t="s">
        <v>110</v>
      </c>
      <c r="D125" s="161" t="s">
        <v>111</v>
      </c>
      <c r="E125" s="161" t="s">
        <v>177</v>
      </c>
      <c r="F125" s="161">
        <f>200+100+150</f>
        <v>450</v>
      </c>
      <c r="G125" s="161" t="s">
        <v>62</v>
      </c>
      <c r="H125" s="161" t="s">
        <v>114</v>
      </c>
      <c r="I125" s="161" t="s">
        <v>123</v>
      </c>
      <c r="J125" s="161" t="s">
        <v>124</v>
      </c>
      <c r="K125" s="161">
        <v>18590.362000000001</v>
      </c>
      <c r="L125" s="167">
        <v>0.2</v>
      </c>
      <c r="M125" s="158" t="s">
        <v>1460</v>
      </c>
    </row>
    <row r="126" spans="1:13" ht="45.2" x14ac:dyDescent="0.3">
      <c r="A126" s="158">
        <v>122</v>
      </c>
      <c r="B126" s="158">
        <v>22</v>
      </c>
      <c r="C126" s="163" t="s">
        <v>110</v>
      </c>
      <c r="D126" s="161" t="s">
        <v>111</v>
      </c>
      <c r="E126" s="161" t="s">
        <v>183</v>
      </c>
      <c r="F126" s="161">
        <v>0</v>
      </c>
      <c r="G126" s="161" t="s">
        <v>62</v>
      </c>
      <c r="H126" s="161" t="s">
        <v>114</v>
      </c>
      <c r="I126" s="161" t="s">
        <v>123</v>
      </c>
      <c r="J126" s="161" t="s">
        <v>124</v>
      </c>
      <c r="K126" s="161">
        <v>32683.360000000001</v>
      </c>
      <c r="L126" s="167">
        <v>0</v>
      </c>
      <c r="M126" s="170" t="s">
        <v>1456</v>
      </c>
    </row>
    <row r="127" spans="1:13" ht="45.2" x14ac:dyDescent="0.3">
      <c r="A127" s="158">
        <v>123</v>
      </c>
      <c r="B127" s="158">
        <v>22</v>
      </c>
      <c r="C127" s="163" t="s">
        <v>110</v>
      </c>
      <c r="D127" s="161" t="s">
        <v>111</v>
      </c>
      <c r="E127" s="161" t="s">
        <v>189</v>
      </c>
      <c r="F127" s="161">
        <v>0</v>
      </c>
      <c r="G127" s="161" t="s">
        <v>62</v>
      </c>
      <c r="H127" s="161" t="s">
        <v>114</v>
      </c>
      <c r="I127" s="161" t="s">
        <v>123</v>
      </c>
      <c r="J127" s="161" t="s">
        <v>124</v>
      </c>
      <c r="K127" s="161">
        <v>24856.428</v>
      </c>
      <c r="L127" s="167">
        <v>0</v>
      </c>
      <c r="M127" s="170" t="s">
        <v>1456</v>
      </c>
    </row>
    <row r="128" spans="1:13" ht="45.2" x14ac:dyDescent="0.3">
      <c r="A128" s="158">
        <v>124</v>
      </c>
      <c r="B128" s="158">
        <v>22</v>
      </c>
      <c r="C128" s="163" t="s">
        <v>110</v>
      </c>
      <c r="D128" s="161" t="s">
        <v>111</v>
      </c>
      <c r="E128" s="161" t="s">
        <v>195</v>
      </c>
      <c r="F128" s="161">
        <f>549</f>
        <v>549</v>
      </c>
      <c r="G128" s="161" t="s">
        <v>62</v>
      </c>
      <c r="H128" s="161" t="s">
        <v>114</v>
      </c>
      <c r="I128" s="161" t="s">
        <v>123</v>
      </c>
      <c r="J128" s="161" t="s">
        <v>124</v>
      </c>
      <c r="K128" s="161">
        <v>24134.147000000001</v>
      </c>
      <c r="L128" s="167">
        <v>0.13</v>
      </c>
      <c r="M128" s="158" t="s">
        <v>197</v>
      </c>
    </row>
    <row r="129" spans="1:13" ht="30.15" x14ac:dyDescent="0.3">
      <c r="A129" s="158">
        <v>125</v>
      </c>
      <c r="B129" s="158">
        <v>22</v>
      </c>
      <c r="C129" s="163" t="s">
        <v>110</v>
      </c>
      <c r="D129" s="161" t="s">
        <v>111</v>
      </c>
      <c r="E129" s="161" t="s">
        <v>198</v>
      </c>
      <c r="F129" s="161">
        <v>0</v>
      </c>
      <c r="G129" s="161" t="s">
        <v>62</v>
      </c>
      <c r="H129" s="161" t="s">
        <v>114</v>
      </c>
      <c r="I129" s="161" t="s">
        <v>1461</v>
      </c>
      <c r="J129" s="161" t="s">
        <v>199</v>
      </c>
      <c r="K129" s="187">
        <v>29830</v>
      </c>
      <c r="L129" s="167">
        <v>0</v>
      </c>
      <c r="M129" s="170" t="s">
        <v>1456</v>
      </c>
    </row>
    <row r="130" spans="1:13" ht="45.2" x14ac:dyDescent="0.3">
      <c r="A130" s="158">
        <v>126</v>
      </c>
      <c r="B130" s="158">
        <v>22</v>
      </c>
      <c r="C130" s="163" t="s">
        <v>110</v>
      </c>
      <c r="D130" s="161" t="s">
        <v>111</v>
      </c>
      <c r="E130" s="161" t="s">
        <v>1462</v>
      </c>
      <c r="F130" s="161">
        <v>0</v>
      </c>
      <c r="G130" s="161" t="s">
        <v>62</v>
      </c>
      <c r="H130" s="161" t="s">
        <v>114</v>
      </c>
      <c r="I130" s="161" t="s">
        <v>123</v>
      </c>
      <c r="J130" s="161" t="s">
        <v>1463</v>
      </c>
      <c r="K130" s="161">
        <v>16593.112000000001</v>
      </c>
      <c r="L130" s="167">
        <v>0</v>
      </c>
      <c r="M130" s="170" t="s">
        <v>1456</v>
      </c>
    </row>
  </sheetData>
  <mergeCells count="2">
    <mergeCell ref="A2:M2"/>
    <mergeCell ref="A1:M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8" sqref="E28"/>
    </sheetView>
  </sheetViews>
  <sheetFormatPr defaultRowHeight="15.05" x14ac:dyDescent="0.3"/>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1"/>
  <sheetViews>
    <sheetView topLeftCell="A136" zoomScale="50" zoomScaleNormal="50" workbookViewId="0">
      <selection activeCell="H17" sqref="H17:H21"/>
    </sheetView>
  </sheetViews>
  <sheetFormatPr defaultColWidth="9.109375" defaultRowHeight="17.7" x14ac:dyDescent="0.3"/>
  <cols>
    <col min="1" max="1" width="9.6640625" style="9" customWidth="1"/>
    <col min="2" max="2" width="15.5546875" style="9" customWidth="1"/>
    <col min="3" max="3" width="22.33203125" style="9" customWidth="1"/>
    <col min="4" max="4" width="67.33203125" style="9" customWidth="1"/>
    <col min="5" max="5" width="39" style="9" customWidth="1"/>
    <col min="6" max="6" width="35" style="9" customWidth="1"/>
    <col min="7" max="7" width="35.6640625" style="9" customWidth="1"/>
    <col min="8" max="8" width="37.5546875" style="9" customWidth="1"/>
    <col min="9" max="9" width="33.109375" style="9" customWidth="1"/>
    <col min="10" max="10" width="43.109375" style="9" customWidth="1"/>
    <col min="11" max="11" width="44.109375" style="9" customWidth="1"/>
    <col min="12" max="12" width="18.5546875" style="9" customWidth="1"/>
    <col min="13" max="13" width="171.33203125" style="9" customWidth="1"/>
    <col min="14" max="16384" width="9.109375" style="9"/>
  </cols>
  <sheetData>
    <row r="1" spans="1:13" ht="23.6" x14ac:dyDescent="0.4">
      <c r="M1" s="12" t="s">
        <v>30</v>
      </c>
    </row>
    <row r="2" spans="1:13" ht="51.75" customHeight="1" x14ac:dyDescent="0.4">
      <c r="A2" s="263" t="s">
        <v>310</v>
      </c>
      <c r="B2" s="264"/>
      <c r="C2" s="264"/>
      <c r="D2" s="264"/>
      <c r="E2" s="264"/>
      <c r="F2" s="264"/>
      <c r="G2" s="264"/>
      <c r="H2" s="264"/>
      <c r="I2" s="264"/>
      <c r="J2" s="264"/>
      <c r="K2" s="264"/>
      <c r="L2" s="264"/>
      <c r="M2" s="264"/>
    </row>
    <row r="3" spans="1:13" ht="88.55" customHeight="1" x14ac:dyDescent="0.3">
      <c r="A3" s="19" t="s">
        <v>0</v>
      </c>
      <c r="B3" s="19" t="s">
        <v>1</v>
      </c>
      <c r="C3" s="19" t="s">
        <v>2</v>
      </c>
      <c r="D3" s="20" t="s">
        <v>3</v>
      </c>
      <c r="E3" s="20" t="s">
        <v>4</v>
      </c>
      <c r="F3" s="20" t="s">
        <v>29</v>
      </c>
      <c r="G3" s="20" t="s">
        <v>5</v>
      </c>
      <c r="H3" s="21" t="s">
        <v>6</v>
      </c>
      <c r="I3" s="20" t="s">
        <v>7</v>
      </c>
      <c r="J3" s="20" t="s">
        <v>24</v>
      </c>
      <c r="K3" s="20" t="s">
        <v>8</v>
      </c>
      <c r="L3" s="22" t="s">
        <v>9</v>
      </c>
      <c r="M3" s="20" t="s">
        <v>10</v>
      </c>
    </row>
    <row r="4" spans="1:13" ht="17.7" customHeight="1" x14ac:dyDescent="0.3">
      <c r="A4" s="23">
        <v>1</v>
      </c>
      <c r="B4" s="23">
        <v>2</v>
      </c>
      <c r="C4" s="23">
        <v>3</v>
      </c>
      <c r="D4" s="23" t="s">
        <v>31</v>
      </c>
      <c r="E4" s="23" t="s">
        <v>32</v>
      </c>
      <c r="F4" s="23" t="s">
        <v>33</v>
      </c>
      <c r="G4" s="23" t="s">
        <v>34</v>
      </c>
      <c r="H4" s="24" t="s">
        <v>35</v>
      </c>
      <c r="I4" s="23" t="s">
        <v>36</v>
      </c>
      <c r="J4" s="23" t="s">
        <v>37</v>
      </c>
      <c r="K4" s="23" t="s">
        <v>38</v>
      </c>
      <c r="L4" s="23">
        <v>12</v>
      </c>
      <c r="M4" s="23">
        <v>13</v>
      </c>
    </row>
    <row r="5" spans="1:13" ht="113.25" customHeight="1" x14ac:dyDescent="0.3">
      <c r="A5" s="1">
        <v>1</v>
      </c>
      <c r="B5" s="108">
        <v>103</v>
      </c>
      <c r="C5" s="108">
        <v>28</v>
      </c>
      <c r="D5" s="1" t="s">
        <v>39</v>
      </c>
      <c r="E5" s="1" t="s">
        <v>40</v>
      </c>
      <c r="F5" s="1" t="s">
        <v>25</v>
      </c>
      <c r="G5" s="1" t="s">
        <v>25</v>
      </c>
      <c r="H5" s="1" t="s">
        <v>41</v>
      </c>
      <c r="I5" s="1" t="s">
        <v>42</v>
      </c>
      <c r="J5" s="1"/>
      <c r="K5" s="1" t="s">
        <v>25</v>
      </c>
      <c r="L5" s="18" t="s">
        <v>25</v>
      </c>
      <c r="M5" s="1" t="s">
        <v>43</v>
      </c>
    </row>
    <row r="6" spans="1:13" ht="148.6" customHeight="1" x14ac:dyDescent="0.3">
      <c r="A6" s="1">
        <v>2</v>
      </c>
      <c r="B6" s="1">
        <v>120</v>
      </c>
      <c r="C6" s="2">
        <v>13</v>
      </c>
      <c r="D6" s="1" t="s">
        <v>44</v>
      </c>
      <c r="E6" s="1" t="s">
        <v>45</v>
      </c>
      <c r="F6" s="1" t="s">
        <v>46</v>
      </c>
      <c r="G6" s="1" t="s">
        <v>47</v>
      </c>
      <c r="H6" s="1" t="s">
        <v>47</v>
      </c>
      <c r="I6" s="1" t="s">
        <v>48</v>
      </c>
      <c r="J6" s="1" t="s">
        <v>355</v>
      </c>
      <c r="K6" s="99">
        <v>2400000</v>
      </c>
      <c r="L6" s="18">
        <v>0</v>
      </c>
      <c r="M6" s="1" t="s">
        <v>49</v>
      </c>
    </row>
    <row r="7" spans="1:13" ht="53.05" x14ac:dyDescent="0.3">
      <c r="A7" s="1">
        <v>3</v>
      </c>
      <c r="B7" s="108">
        <v>120</v>
      </c>
      <c r="C7" s="2">
        <v>13</v>
      </c>
      <c r="D7" s="1" t="s">
        <v>44</v>
      </c>
      <c r="E7" s="1" t="s">
        <v>50</v>
      </c>
      <c r="F7" s="108" t="s">
        <v>51</v>
      </c>
      <c r="G7" s="1" t="s">
        <v>52</v>
      </c>
      <c r="H7" s="1" t="s">
        <v>52</v>
      </c>
      <c r="I7" s="1" t="s">
        <v>48</v>
      </c>
      <c r="J7" s="1" t="s">
        <v>355</v>
      </c>
      <c r="K7" s="99">
        <v>111000</v>
      </c>
      <c r="L7" s="18">
        <v>0.15</v>
      </c>
      <c r="M7" s="1" t="s">
        <v>53</v>
      </c>
    </row>
    <row r="8" spans="1:13" ht="109.5" customHeight="1" x14ac:dyDescent="0.3">
      <c r="A8" s="1">
        <v>4</v>
      </c>
      <c r="B8" s="1">
        <v>120</v>
      </c>
      <c r="C8" s="2">
        <v>13</v>
      </c>
      <c r="D8" s="1" t="s">
        <v>44</v>
      </c>
      <c r="E8" s="1" t="s">
        <v>54</v>
      </c>
      <c r="F8" s="1" t="s">
        <v>55</v>
      </c>
      <c r="G8" s="1" t="s">
        <v>56</v>
      </c>
      <c r="H8" s="1" t="s">
        <v>56</v>
      </c>
      <c r="I8" s="1" t="s">
        <v>57</v>
      </c>
      <c r="J8" s="1" t="s">
        <v>355</v>
      </c>
      <c r="K8" s="99">
        <v>75000</v>
      </c>
      <c r="L8" s="18">
        <v>1</v>
      </c>
      <c r="M8" s="1" t="s">
        <v>58</v>
      </c>
    </row>
    <row r="9" spans="1:13" ht="274.60000000000002" customHeight="1" x14ac:dyDescent="0.3">
      <c r="A9" s="1">
        <v>5</v>
      </c>
      <c r="B9" s="108">
        <v>121</v>
      </c>
      <c r="C9" s="2">
        <v>11</v>
      </c>
      <c r="D9" s="1" t="s">
        <v>59</v>
      </c>
      <c r="E9" s="1" t="s">
        <v>60</v>
      </c>
      <c r="F9" s="108" t="s">
        <v>61</v>
      </c>
      <c r="G9" s="1" t="s">
        <v>62</v>
      </c>
      <c r="H9" s="1" t="s">
        <v>63</v>
      </c>
      <c r="I9" s="1" t="s">
        <v>64</v>
      </c>
      <c r="J9" s="108" t="s">
        <v>356</v>
      </c>
      <c r="K9" s="99">
        <v>215000</v>
      </c>
      <c r="L9" s="18">
        <v>0.35</v>
      </c>
      <c r="M9" s="1" t="s">
        <v>65</v>
      </c>
    </row>
    <row r="10" spans="1:13" ht="223.55" customHeight="1" x14ac:dyDescent="0.3">
      <c r="A10" s="1">
        <v>6</v>
      </c>
      <c r="B10" s="1">
        <v>124</v>
      </c>
      <c r="C10" s="2">
        <v>17</v>
      </c>
      <c r="D10" s="1" t="s">
        <v>66</v>
      </c>
      <c r="E10" s="1" t="s">
        <v>67</v>
      </c>
      <c r="F10" s="1" t="s">
        <v>25</v>
      </c>
      <c r="G10" s="1" t="s">
        <v>68</v>
      </c>
      <c r="H10" s="1" t="s">
        <v>69</v>
      </c>
      <c r="I10" s="1" t="s">
        <v>70</v>
      </c>
      <c r="J10" s="108" t="s">
        <v>356</v>
      </c>
      <c r="K10" s="1" t="s">
        <v>71</v>
      </c>
      <c r="L10" s="18">
        <v>0</v>
      </c>
      <c r="M10" s="1" t="s">
        <v>72</v>
      </c>
    </row>
    <row r="11" spans="1:13" ht="83.95" customHeight="1" x14ac:dyDescent="0.3">
      <c r="A11" s="1">
        <v>7</v>
      </c>
      <c r="B11" s="1">
        <v>127</v>
      </c>
      <c r="C11" s="1">
        <v>33</v>
      </c>
      <c r="D11" s="1" t="s">
        <v>73</v>
      </c>
      <c r="E11" s="1" t="s">
        <v>74</v>
      </c>
      <c r="F11" s="108" t="s">
        <v>25</v>
      </c>
      <c r="G11" s="1" t="s">
        <v>25</v>
      </c>
      <c r="H11" s="1" t="s">
        <v>75</v>
      </c>
      <c r="I11" s="1" t="s">
        <v>76</v>
      </c>
      <c r="J11" s="1" t="s">
        <v>77</v>
      </c>
      <c r="K11" s="108" t="s">
        <v>25</v>
      </c>
      <c r="L11" s="109" t="s">
        <v>25</v>
      </c>
      <c r="M11" s="1" t="s">
        <v>78</v>
      </c>
    </row>
    <row r="12" spans="1:13" ht="46.5" customHeight="1" x14ac:dyDescent="0.3">
      <c r="A12" s="1">
        <v>8</v>
      </c>
      <c r="B12" s="1">
        <v>67</v>
      </c>
      <c r="C12" s="2" t="s">
        <v>11</v>
      </c>
      <c r="D12" s="1" t="s">
        <v>12</v>
      </c>
      <c r="E12" s="1" t="s">
        <v>13</v>
      </c>
      <c r="F12" s="1" t="s">
        <v>79</v>
      </c>
      <c r="G12" s="1" t="s">
        <v>14</v>
      </c>
      <c r="H12" s="1" t="s">
        <v>14</v>
      </c>
      <c r="I12" s="1" t="s">
        <v>80</v>
      </c>
      <c r="J12" s="1" t="s">
        <v>81</v>
      </c>
      <c r="K12" s="1" t="s">
        <v>82</v>
      </c>
      <c r="L12" s="18">
        <v>1</v>
      </c>
      <c r="M12" s="30"/>
    </row>
    <row r="13" spans="1:13" ht="46.5" customHeight="1" x14ac:dyDescent="0.3">
      <c r="A13" s="1">
        <v>9</v>
      </c>
      <c r="B13" s="1">
        <v>69</v>
      </c>
      <c r="C13" s="2" t="s">
        <v>83</v>
      </c>
      <c r="D13" s="1" t="s">
        <v>84</v>
      </c>
      <c r="E13" s="1" t="s">
        <v>13</v>
      </c>
      <c r="F13" s="1" t="s">
        <v>85</v>
      </c>
      <c r="G13" s="1" t="s">
        <v>14</v>
      </c>
      <c r="H13" s="1" t="s">
        <v>14</v>
      </c>
      <c r="I13" s="1" t="s">
        <v>80</v>
      </c>
      <c r="J13" s="1" t="s">
        <v>81</v>
      </c>
      <c r="K13" s="1" t="s">
        <v>86</v>
      </c>
      <c r="L13" s="18">
        <v>1</v>
      </c>
      <c r="M13" s="30"/>
    </row>
    <row r="14" spans="1:13" ht="47.95" customHeight="1" x14ac:dyDescent="0.3">
      <c r="A14" s="1">
        <v>10</v>
      </c>
      <c r="B14" s="1"/>
      <c r="C14" s="2"/>
      <c r="D14" s="1" t="s">
        <v>87</v>
      </c>
      <c r="E14" s="1" t="s">
        <v>13</v>
      </c>
      <c r="F14" s="1" t="s">
        <v>88</v>
      </c>
      <c r="G14" s="1" t="s">
        <v>14</v>
      </c>
      <c r="H14" s="1" t="s">
        <v>14</v>
      </c>
      <c r="I14" s="1" t="s">
        <v>80</v>
      </c>
      <c r="J14" s="1" t="s">
        <v>81</v>
      </c>
      <c r="K14" s="1" t="s">
        <v>89</v>
      </c>
      <c r="L14" s="18">
        <v>1</v>
      </c>
      <c r="M14" s="30"/>
    </row>
    <row r="15" spans="1:13" ht="265.10000000000002" x14ac:dyDescent="0.3">
      <c r="A15" s="1">
        <v>11</v>
      </c>
      <c r="B15" s="1">
        <v>18</v>
      </c>
      <c r="C15" s="1" t="s">
        <v>90</v>
      </c>
      <c r="D15" s="1" t="s">
        <v>91</v>
      </c>
      <c r="E15" s="1" t="s">
        <v>92</v>
      </c>
      <c r="F15" s="1" t="s">
        <v>93</v>
      </c>
      <c r="G15" s="1" t="s">
        <v>94</v>
      </c>
      <c r="H15" s="1" t="s">
        <v>95</v>
      </c>
      <c r="I15" s="1" t="s">
        <v>96</v>
      </c>
      <c r="J15" s="1" t="s">
        <v>97</v>
      </c>
      <c r="K15" s="1" t="s">
        <v>98</v>
      </c>
      <c r="L15" s="18">
        <v>0.75</v>
      </c>
      <c r="M15" s="1" t="s">
        <v>99</v>
      </c>
    </row>
    <row r="16" spans="1:13" ht="88.4" x14ac:dyDescent="0.3">
      <c r="A16" s="1">
        <v>12</v>
      </c>
      <c r="B16" s="108">
        <v>111</v>
      </c>
      <c r="C16" s="2" t="s">
        <v>100</v>
      </c>
      <c r="D16" s="1" t="s">
        <v>101</v>
      </c>
      <c r="E16" s="1" t="s">
        <v>102</v>
      </c>
      <c r="F16" s="1" t="s">
        <v>103</v>
      </c>
      <c r="G16" s="1" t="s">
        <v>104</v>
      </c>
      <c r="H16" s="1" t="s">
        <v>105</v>
      </c>
      <c r="I16" s="1" t="s">
        <v>106</v>
      </c>
      <c r="J16" s="1" t="s">
        <v>107</v>
      </c>
      <c r="K16" s="1" t="s">
        <v>108</v>
      </c>
      <c r="L16" s="18">
        <v>0.7</v>
      </c>
      <c r="M16" s="1" t="s">
        <v>109</v>
      </c>
    </row>
    <row r="17" spans="1:13" ht="72" customHeight="1" x14ac:dyDescent="0.3">
      <c r="A17" s="265">
        <v>13</v>
      </c>
      <c r="B17" s="265">
        <v>22</v>
      </c>
      <c r="C17" s="266" t="s">
        <v>110</v>
      </c>
      <c r="D17" s="265" t="s">
        <v>111</v>
      </c>
      <c r="E17" s="265" t="s">
        <v>112</v>
      </c>
      <c r="F17" s="1" t="s">
        <v>113</v>
      </c>
      <c r="G17" s="265" t="s">
        <v>62</v>
      </c>
      <c r="H17" s="265" t="s">
        <v>114</v>
      </c>
      <c r="I17" s="265" t="s">
        <v>115</v>
      </c>
      <c r="J17" s="265" t="s">
        <v>116</v>
      </c>
      <c r="K17" s="265">
        <v>7366.9489999999996</v>
      </c>
      <c r="L17" s="267">
        <v>0.79</v>
      </c>
      <c r="M17" s="268" t="s">
        <v>209</v>
      </c>
    </row>
    <row r="18" spans="1:13" x14ac:dyDescent="0.3">
      <c r="A18" s="265"/>
      <c r="B18" s="265"/>
      <c r="C18" s="266"/>
      <c r="D18" s="265"/>
      <c r="E18" s="265"/>
      <c r="F18" s="1" t="s">
        <v>117</v>
      </c>
      <c r="G18" s="265"/>
      <c r="H18" s="265"/>
      <c r="I18" s="265"/>
      <c r="J18" s="265"/>
      <c r="K18" s="265"/>
      <c r="L18" s="267"/>
      <c r="M18" s="268"/>
    </row>
    <row r="19" spans="1:13" ht="35.35" x14ac:dyDescent="0.3">
      <c r="A19" s="265"/>
      <c r="B19" s="265"/>
      <c r="C19" s="266"/>
      <c r="D19" s="265"/>
      <c r="E19" s="265"/>
      <c r="F19" s="1" t="s">
        <v>118</v>
      </c>
      <c r="G19" s="265"/>
      <c r="H19" s="265"/>
      <c r="I19" s="265"/>
      <c r="J19" s="265"/>
      <c r="K19" s="265"/>
      <c r="L19" s="267"/>
      <c r="M19" s="268"/>
    </row>
    <row r="20" spans="1:13" ht="35.35" x14ac:dyDescent="0.3">
      <c r="A20" s="265"/>
      <c r="B20" s="265"/>
      <c r="C20" s="266"/>
      <c r="D20" s="265"/>
      <c r="E20" s="265"/>
      <c r="F20" s="1" t="s">
        <v>119</v>
      </c>
      <c r="G20" s="265"/>
      <c r="H20" s="265"/>
      <c r="I20" s="265"/>
      <c r="J20" s="265"/>
      <c r="K20" s="265"/>
      <c r="L20" s="267"/>
      <c r="M20" s="268"/>
    </row>
    <row r="21" spans="1:13" ht="35.35" x14ac:dyDescent="0.3">
      <c r="A21" s="265"/>
      <c r="B21" s="265"/>
      <c r="C21" s="266"/>
      <c r="D21" s="265"/>
      <c r="E21" s="265"/>
      <c r="F21" s="1" t="s">
        <v>120</v>
      </c>
      <c r="G21" s="265"/>
      <c r="H21" s="265"/>
      <c r="I21" s="265"/>
      <c r="J21" s="265"/>
      <c r="K21" s="265"/>
      <c r="L21" s="267"/>
      <c r="M21" s="268"/>
    </row>
    <row r="22" spans="1:13" ht="72" customHeight="1" x14ac:dyDescent="0.3">
      <c r="A22" s="269">
        <v>14</v>
      </c>
      <c r="B22" s="265">
        <v>22</v>
      </c>
      <c r="C22" s="266" t="s">
        <v>110</v>
      </c>
      <c r="D22" s="265" t="s">
        <v>111</v>
      </c>
      <c r="E22" s="265" t="s">
        <v>121</v>
      </c>
      <c r="F22" s="1" t="s">
        <v>122</v>
      </c>
      <c r="G22" s="265" t="s">
        <v>62</v>
      </c>
      <c r="H22" s="265" t="s">
        <v>114</v>
      </c>
      <c r="I22" s="265" t="s">
        <v>123</v>
      </c>
      <c r="J22" s="265" t="s">
        <v>124</v>
      </c>
      <c r="K22" s="265">
        <v>9722.5859999999993</v>
      </c>
      <c r="L22" s="267">
        <v>1</v>
      </c>
      <c r="M22" s="268" t="s">
        <v>210</v>
      </c>
    </row>
    <row r="23" spans="1:13" x14ac:dyDescent="0.3">
      <c r="A23" s="269"/>
      <c r="B23" s="265"/>
      <c r="C23" s="266"/>
      <c r="D23" s="265"/>
      <c r="E23" s="265"/>
      <c r="F23" s="1" t="s">
        <v>125</v>
      </c>
      <c r="G23" s="265"/>
      <c r="H23" s="265"/>
      <c r="I23" s="265"/>
      <c r="J23" s="265"/>
      <c r="K23" s="265"/>
      <c r="L23" s="267"/>
      <c r="M23" s="268"/>
    </row>
    <row r="24" spans="1:13" ht="35.35" x14ac:dyDescent="0.3">
      <c r="A24" s="269"/>
      <c r="B24" s="265"/>
      <c r="C24" s="266"/>
      <c r="D24" s="265"/>
      <c r="E24" s="265"/>
      <c r="F24" s="1" t="s">
        <v>126</v>
      </c>
      <c r="G24" s="265"/>
      <c r="H24" s="265"/>
      <c r="I24" s="265"/>
      <c r="J24" s="265"/>
      <c r="K24" s="265"/>
      <c r="L24" s="267"/>
      <c r="M24" s="268"/>
    </row>
    <row r="25" spans="1:13" ht="35.35" x14ac:dyDescent="0.3">
      <c r="A25" s="269"/>
      <c r="B25" s="265"/>
      <c r="C25" s="266"/>
      <c r="D25" s="265"/>
      <c r="E25" s="265"/>
      <c r="F25" s="1" t="s">
        <v>127</v>
      </c>
      <c r="G25" s="265"/>
      <c r="H25" s="265"/>
      <c r="I25" s="265"/>
      <c r="J25" s="265"/>
      <c r="K25" s="265"/>
      <c r="L25" s="267"/>
      <c r="M25" s="268"/>
    </row>
    <row r="26" spans="1:13" ht="35.35" x14ac:dyDescent="0.3">
      <c r="A26" s="269"/>
      <c r="B26" s="265"/>
      <c r="C26" s="266"/>
      <c r="D26" s="265"/>
      <c r="E26" s="265"/>
      <c r="F26" s="1" t="s">
        <v>128</v>
      </c>
      <c r="G26" s="265"/>
      <c r="H26" s="265"/>
      <c r="I26" s="265"/>
      <c r="J26" s="265"/>
      <c r="K26" s="265"/>
      <c r="L26" s="267"/>
      <c r="M26" s="268"/>
    </row>
    <row r="27" spans="1:13" ht="53.05" x14ac:dyDescent="0.3">
      <c r="A27" s="269">
        <v>15</v>
      </c>
      <c r="B27" s="265">
        <v>22</v>
      </c>
      <c r="C27" s="266" t="s">
        <v>110</v>
      </c>
      <c r="D27" s="265" t="s">
        <v>111</v>
      </c>
      <c r="E27" s="1" t="s">
        <v>129</v>
      </c>
      <c r="F27" s="1" t="s">
        <v>130</v>
      </c>
      <c r="G27" s="265" t="s">
        <v>62</v>
      </c>
      <c r="H27" s="265" t="s">
        <v>114</v>
      </c>
      <c r="I27" s="265" t="s">
        <v>123</v>
      </c>
      <c r="J27" s="265" t="s">
        <v>124</v>
      </c>
      <c r="K27" s="265">
        <v>24405.754000000001</v>
      </c>
      <c r="L27" s="267">
        <v>0.56000000000000005</v>
      </c>
      <c r="M27" s="268" t="s">
        <v>211</v>
      </c>
    </row>
    <row r="28" spans="1:13" x14ac:dyDescent="0.3">
      <c r="A28" s="269"/>
      <c r="B28" s="265"/>
      <c r="C28" s="266"/>
      <c r="D28" s="265"/>
      <c r="E28" s="1"/>
      <c r="F28" s="1" t="s">
        <v>131</v>
      </c>
      <c r="G28" s="265"/>
      <c r="H28" s="265"/>
      <c r="I28" s="265"/>
      <c r="J28" s="265"/>
      <c r="K28" s="265"/>
      <c r="L28" s="267"/>
      <c r="M28" s="268"/>
    </row>
    <row r="29" spans="1:13" ht="35.35" x14ac:dyDescent="0.3">
      <c r="A29" s="269"/>
      <c r="B29" s="265"/>
      <c r="C29" s="266"/>
      <c r="D29" s="265"/>
      <c r="E29" s="1"/>
      <c r="F29" s="1" t="s">
        <v>132</v>
      </c>
      <c r="G29" s="265"/>
      <c r="H29" s="265"/>
      <c r="I29" s="265"/>
      <c r="J29" s="265"/>
      <c r="K29" s="265"/>
      <c r="L29" s="267"/>
      <c r="M29" s="268"/>
    </row>
    <row r="30" spans="1:13" ht="35.35" x14ac:dyDescent="0.3">
      <c r="A30" s="269"/>
      <c r="B30" s="265"/>
      <c r="C30" s="266"/>
      <c r="D30" s="265"/>
      <c r="E30" s="1"/>
      <c r="F30" s="1" t="s">
        <v>133</v>
      </c>
      <c r="G30" s="265"/>
      <c r="H30" s="265"/>
      <c r="I30" s="265"/>
      <c r="J30" s="265"/>
      <c r="K30" s="265"/>
      <c r="L30" s="267"/>
      <c r="M30" s="268"/>
    </row>
    <row r="31" spans="1:13" ht="35.35" x14ac:dyDescent="0.3">
      <c r="A31" s="269"/>
      <c r="B31" s="265"/>
      <c r="C31" s="266"/>
      <c r="D31" s="265"/>
      <c r="E31" s="1"/>
      <c r="F31" s="1" t="s">
        <v>134</v>
      </c>
      <c r="G31" s="265"/>
      <c r="H31" s="265"/>
      <c r="I31" s="265"/>
      <c r="J31" s="265"/>
      <c r="K31" s="265"/>
      <c r="L31" s="267"/>
      <c r="M31" s="268"/>
    </row>
    <row r="32" spans="1:13" ht="53.05" x14ac:dyDescent="0.3">
      <c r="A32" s="269">
        <v>16</v>
      </c>
      <c r="B32" s="265">
        <v>22</v>
      </c>
      <c r="C32" s="266" t="s">
        <v>110</v>
      </c>
      <c r="D32" s="265" t="s">
        <v>111</v>
      </c>
      <c r="E32" s="1" t="s">
        <v>135</v>
      </c>
      <c r="F32" s="1" t="s">
        <v>136</v>
      </c>
      <c r="G32" s="265" t="s">
        <v>62</v>
      </c>
      <c r="H32" s="265" t="s">
        <v>114</v>
      </c>
      <c r="I32" s="265" t="s">
        <v>123</v>
      </c>
      <c r="J32" s="265" t="s">
        <v>124</v>
      </c>
      <c r="K32" s="265">
        <v>23003.208999999999</v>
      </c>
      <c r="L32" s="267">
        <v>0.6</v>
      </c>
      <c r="M32" s="268" t="s">
        <v>212</v>
      </c>
    </row>
    <row r="33" spans="1:13" x14ac:dyDescent="0.3">
      <c r="A33" s="269"/>
      <c r="B33" s="265"/>
      <c r="C33" s="266"/>
      <c r="D33" s="265"/>
      <c r="E33" s="1"/>
      <c r="F33" s="1" t="s">
        <v>137</v>
      </c>
      <c r="G33" s="265"/>
      <c r="H33" s="265"/>
      <c r="I33" s="265"/>
      <c r="J33" s="265"/>
      <c r="K33" s="265"/>
      <c r="L33" s="267"/>
      <c r="M33" s="268"/>
    </row>
    <row r="34" spans="1:13" ht="35.35" x14ac:dyDescent="0.3">
      <c r="A34" s="269"/>
      <c r="B34" s="265"/>
      <c r="C34" s="266"/>
      <c r="D34" s="265"/>
      <c r="E34" s="1"/>
      <c r="F34" s="1" t="s">
        <v>138</v>
      </c>
      <c r="G34" s="265"/>
      <c r="H34" s="265"/>
      <c r="I34" s="265"/>
      <c r="J34" s="265"/>
      <c r="K34" s="265"/>
      <c r="L34" s="267"/>
      <c r="M34" s="268"/>
    </row>
    <row r="35" spans="1:13" ht="35.35" x14ac:dyDescent="0.3">
      <c r="A35" s="269"/>
      <c r="B35" s="265"/>
      <c r="C35" s="266"/>
      <c r="D35" s="265"/>
      <c r="E35" s="1"/>
      <c r="F35" s="1" t="s">
        <v>139</v>
      </c>
      <c r="G35" s="265"/>
      <c r="H35" s="265"/>
      <c r="I35" s="265"/>
      <c r="J35" s="265"/>
      <c r="K35" s="265"/>
      <c r="L35" s="267"/>
      <c r="M35" s="268"/>
    </row>
    <row r="36" spans="1:13" ht="35.35" x14ac:dyDescent="0.3">
      <c r="A36" s="269"/>
      <c r="B36" s="265"/>
      <c r="C36" s="266"/>
      <c r="D36" s="265"/>
      <c r="E36" s="1"/>
      <c r="F36" s="1" t="s">
        <v>140</v>
      </c>
      <c r="G36" s="265"/>
      <c r="H36" s="265"/>
      <c r="I36" s="265"/>
      <c r="J36" s="265"/>
      <c r="K36" s="265"/>
      <c r="L36" s="267"/>
      <c r="M36" s="268"/>
    </row>
    <row r="37" spans="1:13" ht="53.05" x14ac:dyDescent="0.3">
      <c r="A37" s="269">
        <v>17</v>
      </c>
      <c r="B37" s="265">
        <v>22</v>
      </c>
      <c r="C37" s="266" t="s">
        <v>110</v>
      </c>
      <c r="D37" s="265" t="s">
        <v>111</v>
      </c>
      <c r="E37" s="1" t="s">
        <v>141</v>
      </c>
      <c r="F37" s="1" t="s">
        <v>142</v>
      </c>
      <c r="G37" s="265" t="s">
        <v>62</v>
      </c>
      <c r="H37" s="265" t="s">
        <v>114</v>
      </c>
      <c r="I37" s="265" t="s">
        <v>143</v>
      </c>
      <c r="J37" s="265" t="s">
        <v>124</v>
      </c>
      <c r="K37" s="265">
        <v>14615.459000000001</v>
      </c>
      <c r="L37" s="267">
        <v>1</v>
      </c>
      <c r="M37" s="268" t="s">
        <v>213</v>
      </c>
    </row>
    <row r="38" spans="1:13" x14ac:dyDescent="0.3">
      <c r="A38" s="269"/>
      <c r="B38" s="265"/>
      <c r="C38" s="266"/>
      <c r="D38" s="265"/>
      <c r="E38" s="1"/>
      <c r="F38" s="1" t="s">
        <v>144</v>
      </c>
      <c r="G38" s="265"/>
      <c r="H38" s="265"/>
      <c r="I38" s="265"/>
      <c r="J38" s="265"/>
      <c r="K38" s="265"/>
      <c r="L38" s="267"/>
      <c r="M38" s="268"/>
    </row>
    <row r="39" spans="1:13" ht="35.35" x14ac:dyDescent="0.3">
      <c r="A39" s="269"/>
      <c r="B39" s="265"/>
      <c r="C39" s="266"/>
      <c r="D39" s="265"/>
      <c r="E39" s="1"/>
      <c r="F39" s="1" t="s">
        <v>145</v>
      </c>
      <c r="G39" s="265"/>
      <c r="H39" s="265"/>
      <c r="I39" s="265"/>
      <c r="J39" s="265"/>
      <c r="K39" s="265"/>
      <c r="L39" s="267"/>
      <c r="M39" s="268"/>
    </row>
    <row r="40" spans="1:13" ht="35.35" x14ac:dyDescent="0.3">
      <c r="A40" s="269"/>
      <c r="B40" s="265"/>
      <c r="C40" s="266"/>
      <c r="D40" s="265"/>
      <c r="E40" s="1"/>
      <c r="F40" s="1" t="s">
        <v>146</v>
      </c>
      <c r="G40" s="265"/>
      <c r="H40" s="265"/>
      <c r="I40" s="265"/>
      <c r="J40" s="265"/>
      <c r="K40" s="265"/>
      <c r="L40" s="267"/>
      <c r="M40" s="268"/>
    </row>
    <row r="41" spans="1:13" ht="35.35" x14ac:dyDescent="0.3">
      <c r="A41" s="269"/>
      <c r="B41" s="265"/>
      <c r="C41" s="266"/>
      <c r="D41" s="265"/>
      <c r="E41" s="1"/>
      <c r="F41" s="1" t="s">
        <v>147</v>
      </c>
      <c r="G41" s="265"/>
      <c r="H41" s="265"/>
      <c r="I41" s="265"/>
      <c r="J41" s="265"/>
      <c r="K41" s="265"/>
      <c r="L41" s="267"/>
      <c r="M41" s="268"/>
    </row>
    <row r="42" spans="1:13" ht="53.05" x14ac:dyDescent="0.3">
      <c r="A42" s="269">
        <v>18</v>
      </c>
      <c r="B42" s="265">
        <v>22</v>
      </c>
      <c r="C42" s="266" t="s">
        <v>110</v>
      </c>
      <c r="D42" s="265" t="s">
        <v>111</v>
      </c>
      <c r="E42" s="1" t="s">
        <v>148</v>
      </c>
      <c r="F42" s="1" t="s">
        <v>149</v>
      </c>
      <c r="G42" s="265" t="s">
        <v>62</v>
      </c>
      <c r="H42" s="265" t="s">
        <v>114</v>
      </c>
      <c r="I42" s="265" t="s">
        <v>143</v>
      </c>
      <c r="J42" s="265" t="s">
        <v>124</v>
      </c>
      <c r="K42" s="265">
        <v>13124.054</v>
      </c>
      <c r="L42" s="267">
        <v>1</v>
      </c>
      <c r="M42" s="268" t="s">
        <v>214</v>
      </c>
    </row>
    <row r="43" spans="1:13" x14ac:dyDescent="0.3">
      <c r="A43" s="269"/>
      <c r="B43" s="265"/>
      <c r="C43" s="266"/>
      <c r="D43" s="265"/>
      <c r="E43" s="1"/>
      <c r="F43" s="1" t="s">
        <v>150</v>
      </c>
      <c r="G43" s="265"/>
      <c r="H43" s="265"/>
      <c r="I43" s="265"/>
      <c r="J43" s="265"/>
      <c r="K43" s="265"/>
      <c r="L43" s="267"/>
      <c r="M43" s="268"/>
    </row>
    <row r="44" spans="1:13" ht="35.35" x14ac:dyDescent="0.3">
      <c r="A44" s="269"/>
      <c r="B44" s="265"/>
      <c r="C44" s="266"/>
      <c r="D44" s="265"/>
      <c r="E44" s="1"/>
      <c r="F44" s="1" t="s">
        <v>151</v>
      </c>
      <c r="G44" s="265"/>
      <c r="H44" s="265"/>
      <c r="I44" s="265"/>
      <c r="J44" s="265"/>
      <c r="K44" s="265"/>
      <c r="L44" s="267"/>
      <c r="M44" s="268"/>
    </row>
    <row r="45" spans="1:13" ht="35.35" x14ac:dyDescent="0.3">
      <c r="A45" s="269"/>
      <c r="B45" s="265"/>
      <c r="C45" s="266"/>
      <c r="D45" s="265"/>
      <c r="E45" s="1"/>
      <c r="F45" s="1" t="s">
        <v>152</v>
      </c>
      <c r="G45" s="265"/>
      <c r="H45" s="265"/>
      <c r="I45" s="265"/>
      <c r="J45" s="265"/>
      <c r="K45" s="265"/>
      <c r="L45" s="267"/>
      <c r="M45" s="268"/>
    </row>
    <row r="46" spans="1:13" ht="35.35" x14ac:dyDescent="0.3">
      <c r="A46" s="269"/>
      <c r="B46" s="265"/>
      <c r="C46" s="266"/>
      <c r="D46" s="265"/>
      <c r="E46" s="1"/>
      <c r="F46" s="1" t="s">
        <v>153</v>
      </c>
      <c r="G46" s="265"/>
      <c r="H46" s="265"/>
      <c r="I46" s="265"/>
      <c r="J46" s="265"/>
      <c r="K46" s="265"/>
      <c r="L46" s="267"/>
      <c r="M46" s="268"/>
    </row>
    <row r="47" spans="1:13" ht="53.05" x14ac:dyDescent="0.3">
      <c r="A47" s="269">
        <v>19</v>
      </c>
      <c r="B47" s="265">
        <v>22</v>
      </c>
      <c r="C47" s="266" t="s">
        <v>110</v>
      </c>
      <c r="D47" s="265" t="s">
        <v>111</v>
      </c>
      <c r="E47" s="1" t="s">
        <v>154</v>
      </c>
      <c r="F47" s="1" t="s">
        <v>155</v>
      </c>
      <c r="G47" s="265" t="s">
        <v>62</v>
      </c>
      <c r="H47" s="265" t="s">
        <v>114</v>
      </c>
      <c r="I47" s="265" t="s">
        <v>123</v>
      </c>
      <c r="J47" s="265" t="s">
        <v>124</v>
      </c>
      <c r="K47" s="265">
        <v>8271.4609999999993</v>
      </c>
      <c r="L47" s="267">
        <v>0.31</v>
      </c>
      <c r="M47" s="268" t="s">
        <v>215</v>
      </c>
    </row>
    <row r="48" spans="1:13" x14ac:dyDescent="0.3">
      <c r="A48" s="269"/>
      <c r="B48" s="265"/>
      <c r="C48" s="266"/>
      <c r="D48" s="265"/>
      <c r="E48" s="1"/>
      <c r="F48" s="1" t="s">
        <v>156</v>
      </c>
      <c r="G48" s="265"/>
      <c r="H48" s="265"/>
      <c r="I48" s="265"/>
      <c r="J48" s="265"/>
      <c r="K48" s="265"/>
      <c r="L48" s="267"/>
      <c r="M48" s="268"/>
    </row>
    <row r="49" spans="1:13" ht="35.35" x14ac:dyDescent="0.3">
      <c r="A49" s="269"/>
      <c r="B49" s="265"/>
      <c r="C49" s="266"/>
      <c r="D49" s="265"/>
      <c r="E49" s="1"/>
      <c r="F49" s="1" t="s">
        <v>157</v>
      </c>
      <c r="G49" s="265"/>
      <c r="H49" s="265"/>
      <c r="I49" s="265"/>
      <c r="J49" s="265"/>
      <c r="K49" s="265"/>
      <c r="L49" s="267"/>
      <c r="M49" s="268"/>
    </row>
    <row r="50" spans="1:13" ht="35.35" x14ac:dyDescent="0.3">
      <c r="A50" s="269"/>
      <c r="B50" s="265"/>
      <c r="C50" s="266"/>
      <c r="D50" s="265"/>
      <c r="E50" s="1"/>
      <c r="F50" s="1" t="s">
        <v>158</v>
      </c>
      <c r="G50" s="265"/>
      <c r="H50" s="265"/>
      <c r="I50" s="265"/>
      <c r="J50" s="265"/>
      <c r="K50" s="265"/>
      <c r="L50" s="267"/>
      <c r="M50" s="268"/>
    </row>
    <row r="51" spans="1:13" ht="35.35" x14ac:dyDescent="0.3">
      <c r="A51" s="269"/>
      <c r="B51" s="265"/>
      <c r="C51" s="266"/>
      <c r="D51" s="265"/>
      <c r="E51" s="1"/>
      <c r="F51" s="1" t="s">
        <v>159</v>
      </c>
      <c r="G51" s="265"/>
      <c r="H51" s="265"/>
      <c r="I51" s="265"/>
      <c r="J51" s="265"/>
      <c r="K51" s="265"/>
      <c r="L51" s="267"/>
      <c r="M51" s="268"/>
    </row>
    <row r="52" spans="1:13" ht="53.05" x14ac:dyDescent="0.3">
      <c r="A52" s="269">
        <v>20</v>
      </c>
      <c r="B52" s="265">
        <v>22</v>
      </c>
      <c r="C52" s="266" t="s">
        <v>110</v>
      </c>
      <c r="D52" s="265" t="s">
        <v>111</v>
      </c>
      <c r="E52" s="1" t="s">
        <v>160</v>
      </c>
      <c r="F52" s="1" t="s">
        <v>161</v>
      </c>
      <c r="G52" s="265" t="s">
        <v>62</v>
      </c>
      <c r="H52" s="265" t="s">
        <v>114</v>
      </c>
      <c r="I52" s="265" t="s">
        <v>123</v>
      </c>
      <c r="J52" s="265" t="s">
        <v>124</v>
      </c>
      <c r="K52" s="265">
        <v>14052.547</v>
      </c>
      <c r="L52" s="267">
        <v>0.31</v>
      </c>
      <c r="M52" s="268" t="s">
        <v>216</v>
      </c>
    </row>
    <row r="53" spans="1:13" x14ac:dyDescent="0.3">
      <c r="A53" s="269"/>
      <c r="B53" s="265"/>
      <c r="C53" s="266"/>
      <c r="D53" s="265"/>
      <c r="E53" s="1"/>
      <c r="F53" s="1" t="s">
        <v>162</v>
      </c>
      <c r="G53" s="265"/>
      <c r="H53" s="265"/>
      <c r="I53" s="265"/>
      <c r="J53" s="265"/>
      <c r="K53" s="265"/>
      <c r="L53" s="267"/>
      <c r="M53" s="268"/>
    </row>
    <row r="54" spans="1:13" ht="35.35" x14ac:dyDescent="0.3">
      <c r="A54" s="269"/>
      <c r="B54" s="265"/>
      <c r="C54" s="266"/>
      <c r="D54" s="265"/>
      <c r="E54" s="1"/>
      <c r="F54" s="1" t="s">
        <v>163</v>
      </c>
      <c r="G54" s="265"/>
      <c r="H54" s="265"/>
      <c r="I54" s="265"/>
      <c r="J54" s="265"/>
      <c r="K54" s="265"/>
      <c r="L54" s="267"/>
      <c r="M54" s="268"/>
    </row>
    <row r="55" spans="1:13" ht="35.35" x14ac:dyDescent="0.3">
      <c r="A55" s="269"/>
      <c r="B55" s="265"/>
      <c r="C55" s="266"/>
      <c r="D55" s="265"/>
      <c r="E55" s="1"/>
      <c r="F55" s="1" t="s">
        <v>164</v>
      </c>
      <c r="G55" s="265"/>
      <c r="H55" s="265"/>
      <c r="I55" s="265"/>
      <c r="J55" s="265"/>
      <c r="K55" s="265"/>
      <c r="L55" s="267"/>
      <c r="M55" s="268"/>
    </row>
    <row r="56" spans="1:13" ht="35.35" x14ac:dyDescent="0.3">
      <c r="A56" s="269"/>
      <c r="B56" s="265"/>
      <c r="C56" s="266"/>
      <c r="D56" s="265"/>
      <c r="E56" s="1"/>
      <c r="F56" s="1" t="s">
        <v>134</v>
      </c>
      <c r="G56" s="265"/>
      <c r="H56" s="265"/>
      <c r="I56" s="265"/>
      <c r="J56" s="265"/>
      <c r="K56" s="265"/>
      <c r="L56" s="267"/>
      <c r="M56" s="268"/>
    </row>
    <row r="57" spans="1:13" ht="53.05" x14ac:dyDescent="0.3">
      <c r="A57" s="269">
        <v>21</v>
      </c>
      <c r="B57" s="265">
        <v>22</v>
      </c>
      <c r="C57" s="266" t="s">
        <v>110</v>
      </c>
      <c r="D57" s="265" t="s">
        <v>111</v>
      </c>
      <c r="E57" s="1" t="s">
        <v>165</v>
      </c>
      <c r="F57" s="1" t="s">
        <v>166</v>
      </c>
      <c r="G57" s="265" t="s">
        <v>62</v>
      </c>
      <c r="H57" s="265" t="s">
        <v>114</v>
      </c>
      <c r="I57" s="265" t="s">
        <v>123</v>
      </c>
      <c r="J57" s="265" t="s">
        <v>124</v>
      </c>
      <c r="K57" s="265">
        <v>18054.898000000001</v>
      </c>
      <c r="L57" s="267">
        <v>0.38</v>
      </c>
      <c r="M57" s="268" t="s">
        <v>217</v>
      </c>
    </row>
    <row r="58" spans="1:13" x14ac:dyDescent="0.3">
      <c r="A58" s="269"/>
      <c r="B58" s="265"/>
      <c r="C58" s="266"/>
      <c r="D58" s="265"/>
      <c r="E58" s="1"/>
      <c r="F58" s="1" t="s">
        <v>167</v>
      </c>
      <c r="G58" s="265"/>
      <c r="H58" s="265"/>
      <c r="I58" s="265"/>
      <c r="J58" s="265"/>
      <c r="K58" s="265"/>
      <c r="L58" s="267"/>
      <c r="M58" s="268"/>
    </row>
    <row r="59" spans="1:13" ht="35.35" x14ac:dyDescent="0.3">
      <c r="A59" s="269"/>
      <c r="B59" s="265"/>
      <c r="C59" s="266"/>
      <c r="D59" s="265"/>
      <c r="E59" s="1"/>
      <c r="F59" s="1" t="s">
        <v>168</v>
      </c>
      <c r="G59" s="265"/>
      <c r="H59" s="265"/>
      <c r="I59" s="265"/>
      <c r="J59" s="265"/>
      <c r="K59" s="265"/>
      <c r="L59" s="267"/>
      <c r="M59" s="268"/>
    </row>
    <row r="60" spans="1:13" ht="35.35" x14ac:dyDescent="0.3">
      <c r="A60" s="269"/>
      <c r="B60" s="265"/>
      <c r="C60" s="266"/>
      <c r="D60" s="265"/>
      <c r="E60" s="1"/>
      <c r="F60" s="1" t="s">
        <v>169</v>
      </c>
      <c r="G60" s="265"/>
      <c r="H60" s="265"/>
      <c r="I60" s="265"/>
      <c r="J60" s="265"/>
      <c r="K60" s="265"/>
      <c r="L60" s="267"/>
      <c r="M60" s="268"/>
    </row>
    <row r="61" spans="1:13" ht="35.35" x14ac:dyDescent="0.3">
      <c r="A61" s="269"/>
      <c r="B61" s="265"/>
      <c r="C61" s="266"/>
      <c r="D61" s="265"/>
      <c r="E61" s="1"/>
      <c r="F61" s="1" t="s">
        <v>170</v>
      </c>
      <c r="G61" s="265"/>
      <c r="H61" s="265"/>
      <c r="I61" s="265"/>
      <c r="J61" s="265"/>
      <c r="K61" s="265"/>
      <c r="L61" s="267"/>
      <c r="M61" s="268"/>
    </row>
    <row r="62" spans="1:13" ht="53.05" x14ac:dyDescent="0.3">
      <c r="A62" s="269">
        <v>22</v>
      </c>
      <c r="B62" s="265">
        <v>22</v>
      </c>
      <c r="C62" s="266" t="s">
        <v>110</v>
      </c>
      <c r="D62" s="265" t="s">
        <v>111</v>
      </c>
      <c r="E62" s="1" t="s">
        <v>171</v>
      </c>
      <c r="F62" s="1" t="s">
        <v>172</v>
      </c>
      <c r="G62" s="265" t="s">
        <v>62</v>
      </c>
      <c r="H62" s="265" t="s">
        <v>114</v>
      </c>
      <c r="I62" s="265" t="s">
        <v>123</v>
      </c>
      <c r="J62" s="265" t="s">
        <v>124</v>
      </c>
      <c r="K62" s="265">
        <v>18310.355</v>
      </c>
      <c r="L62" s="267">
        <v>0.56000000000000005</v>
      </c>
      <c r="M62" s="268" t="s">
        <v>218</v>
      </c>
    </row>
    <row r="63" spans="1:13" x14ac:dyDescent="0.3">
      <c r="A63" s="269"/>
      <c r="B63" s="265"/>
      <c r="C63" s="266"/>
      <c r="D63" s="265"/>
      <c r="E63" s="1"/>
      <c r="F63" s="1" t="s">
        <v>173</v>
      </c>
      <c r="G63" s="265"/>
      <c r="H63" s="265"/>
      <c r="I63" s="265"/>
      <c r="J63" s="265"/>
      <c r="K63" s="265"/>
      <c r="L63" s="267"/>
      <c r="M63" s="268"/>
    </row>
    <row r="64" spans="1:13" ht="35.35" x14ac:dyDescent="0.3">
      <c r="A64" s="269"/>
      <c r="B64" s="265"/>
      <c r="C64" s="266"/>
      <c r="D64" s="265"/>
      <c r="E64" s="1"/>
      <c r="F64" s="1" t="s">
        <v>174</v>
      </c>
      <c r="G64" s="265"/>
      <c r="H64" s="265"/>
      <c r="I64" s="265"/>
      <c r="J64" s="265"/>
      <c r="K64" s="265"/>
      <c r="L64" s="267"/>
      <c r="M64" s="268"/>
    </row>
    <row r="65" spans="1:13" ht="35.35" x14ac:dyDescent="0.3">
      <c r="A65" s="269"/>
      <c r="B65" s="265"/>
      <c r="C65" s="266"/>
      <c r="D65" s="265"/>
      <c r="E65" s="1"/>
      <c r="F65" s="1" t="s">
        <v>175</v>
      </c>
      <c r="G65" s="265"/>
      <c r="H65" s="265"/>
      <c r="I65" s="265"/>
      <c r="J65" s="265"/>
      <c r="K65" s="265"/>
      <c r="L65" s="267"/>
      <c r="M65" s="268"/>
    </row>
    <row r="66" spans="1:13" ht="35.35" x14ac:dyDescent="0.3">
      <c r="A66" s="269"/>
      <c r="B66" s="265"/>
      <c r="C66" s="266"/>
      <c r="D66" s="265"/>
      <c r="E66" s="1"/>
      <c r="F66" s="1" t="s">
        <v>176</v>
      </c>
      <c r="G66" s="265"/>
      <c r="H66" s="265"/>
      <c r="I66" s="265"/>
      <c r="J66" s="265"/>
      <c r="K66" s="265"/>
      <c r="L66" s="267"/>
      <c r="M66" s="268"/>
    </row>
    <row r="67" spans="1:13" ht="53.05" x14ac:dyDescent="0.3">
      <c r="A67" s="269">
        <v>23</v>
      </c>
      <c r="B67" s="265">
        <v>22</v>
      </c>
      <c r="C67" s="266" t="s">
        <v>110</v>
      </c>
      <c r="D67" s="265" t="s">
        <v>111</v>
      </c>
      <c r="E67" s="1" t="s">
        <v>177</v>
      </c>
      <c r="F67" s="1" t="s">
        <v>178</v>
      </c>
      <c r="G67" s="265" t="s">
        <v>62</v>
      </c>
      <c r="H67" s="265" t="s">
        <v>114</v>
      </c>
      <c r="I67" s="265" t="s">
        <v>123</v>
      </c>
      <c r="J67" s="265" t="s">
        <v>124</v>
      </c>
      <c r="K67" s="265">
        <v>18590.362000000001</v>
      </c>
      <c r="L67" s="267">
        <v>0.52</v>
      </c>
      <c r="M67" s="268" t="s">
        <v>219</v>
      </c>
    </row>
    <row r="68" spans="1:13" x14ac:dyDescent="0.3">
      <c r="A68" s="269"/>
      <c r="B68" s="265"/>
      <c r="C68" s="266"/>
      <c r="D68" s="265"/>
      <c r="E68" s="1"/>
      <c r="F68" s="1" t="s">
        <v>179</v>
      </c>
      <c r="G68" s="265"/>
      <c r="H68" s="265"/>
      <c r="I68" s="265"/>
      <c r="J68" s="265"/>
      <c r="K68" s="265"/>
      <c r="L68" s="267"/>
      <c r="M68" s="268"/>
    </row>
    <row r="69" spans="1:13" ht="35.35" x14ac:dyDescent="0.3">
      <c r="A69" s="269"/>
      <c r="B69" s="265"/>
      <c r="C69" s="266"/>
      <c r="D69" s="265"/>
      <c r="E69" s="1"/>
      <c r="F69" s="1" t="s">
        <v>180</v>
      </c>
      <c r="G69" s="265"/>
      <c r="H69" s="265"/>
      <c r="I69" s="265"/>
      <c r="J69" s="265"/>
      <c r="K69" s="265"/>
      <c r="L69" s="267"/>
      <c r="M69" s="268"/>
    </row>
    <row r="70" spans="1:13" ht="35.35" x14ac:dyDescent="0.3">
      <c r="A70" s="269"/>
      <c r="B70" s="265"/>
      <c r="C70" s="266"/>
      <c r="D70" s="265"/>
      <c r="E70" s="1"/>
      <c r="F70" s="1" t="s">
        <v>181</v>
      </c>
      <c r="G70" s="265"/>
      <c r="H70" s="265"/>
      <c r="I70" s="265"/>
      <c r="J70" s="265"/>
      <c r="K70" s="265"/>
      <c r="L70" s="267"/>
      <c r="M70" s="268"/>
    </row>
    <row r="71" spans="1:13" ht="35.35" x14ac:dyDescent="0.3">
      <c r="A71" s="269"/>
      <c r="B71" s="265"/>
      <c r="C71" s="266"/>
      <c r="D71" s="265"/>
      <c r="E71" s="1"/>
      <c r="F71" s="1" t="s">
        <v>182</v>
      </c>
      <c r="G71" s="265"/>
      <c r="H71" s="265"/>
      <c r="I71" s="265"/>
      <c r="J71" s="265"/>
      <c r="K71" s="265"/>
      <c r="L71" s="267"/>
      <c r="M71" s="268"/>
    </row>
    <row r="72" spans="1:13" ht="70.7" x14ac:dyDescent="0.3">
      <c r="A72" s="269">
        <v>24</v>
      </c>
      <c r="B72" s="265">
        <v>22</v>
      </c>
      <c r="C72" s="266" t="s">
        <v>110</v>
      </c>
      <c r="D72" s="265" t="s">
        <v>111</v>
      </c>
      <c r="E72" s="1" t="s">
        <v>183</v>
      </c>
      <c r="F72" s="1" t="s">
        <v>184</v>
      </c>
      <c r="G72" s="265" t="s">
        <v>62</v>
      </c>
      <c r="H72" s="265" t="s">
        <v>114</v>
      </c>
      <c r="I72" s="265" t="s">
        <v>123</v>
      </c>
      <c r="J72" s="265" t="s">
        <v>124</v>
      </c>
      <c r="K72" s="265">
        <v>32683.360000000001</v>
      </c>
      <c r="L72" s="267">
        <v>0.5</v>
      </c>
      <c r="M72" s="268" t="s">
        <v>220</v>
      </c>
    </row>
    <row r="73" spans="1:13" x14ac:dyDescent="0.3">
      <c r="A73" s="269"/>
      <c r="B73" s="265"/>
      <c r="C73" s="266"/>
      <c r="D73" s="265"/>
      <c r="E73" s="1"/>
      <c r="F73" s="1" t="s">
        <v>185</v>
      </c>
      <c r="G73" s="265"/>
      <c r="H73" s="265"/>
      <c r="I73" s="265"/>
      <c r="J73" s="265"/>
      <c r="K73" s="265"/>
      <c r="L73" s="267"/>
      <c r="M73" s="268"/>
    </row>
    <row r="74" spans="1:13" ht="35.35" x14ac:dyDescent="0.3">
      <c r="A74" s="269"/>
      <c r="B74" s="265"/>
      <c r="C74" s="266"/>
      <c r="D74" s="265"/>
      <c r="E74" s="1"/>
      <c r="F74" s="1" t="s">
        <v>186</v>
      </c>
      <c r="G74" s="265"/>
      <c r="H74" s="265"/>
      <c r="I74" s="265"/>
      <c r="J74" s="265"/>
      <c r="K74" s="265"/>
      <c r="L74" s="267"/>
      <c r="M74" s="268"/>
    </row>
    <row r="75" spans="1:13" ht="35.35" x14ac:dyDescent="0.3">
      <c r="A75" s="269"/>
      <c r="B75" s="265"/>
      <c r="C75" s="266"/>
      <c r="D75" s="265"/>
      <c r="E75" s="1"/>
      <c r="F75" s="1" t="s">
        <v>187</v>
      </c>
      <c r="G75" s="265"/>
      <c r="H75" s="265"/>
      <c r="I75" s="265"/>
      <c r="J75" s="265"/>
      <c r="K75" s="265"/>
      <c r="L75" s="267"/>
      <c r="M75" s="268"/>
    </row>
    <row r="76" spans="1:13" ht="35.35" x14ac:dyDescent="0.3">
      <c r="A76" s="269"/>
      <c r="B76" s="265"/>
      <c r="C76" s="266"/>
      <c r="D76" s="265"/>
      <c r="E76" s="1"/>
      <c r="F76" s="1" t="s">
        <v>188</v>
      </c>
      <c r="G76" s="265"/>
      <c r="H76" s="265"/>
      <c r="I76" s="265"/>
      <c r="J76" s="265"/>
      <c r="K76" s="265"/>
      <c r="L76" s="267"/>
      <c r="M76" s="268"/>
    </row>
    <row r="77" spans="1:13" ht="53.05" x14ac:dyDescent="0.3">
      <c r="A77" s="269">
        <v>25</v>
      </c>
      <c r="B77" s="265">
        <v>22</v>
      </c>
      <c r="C77" s="266" t="s">
        <v>110</v>
      </c>
      <c r="D77" s="265" t="s">
        <v>111</v>
      </c>
      <c r="E77" s="1" t="s">
        <v>189</v>
      </c>
      <c r="F77" s="1" t="s">
        <v>190</v>
      </c>
      <c r="G77" s="265" t="s">
        <v>62</v>
      </c>
      <c r="H77" s="265" t="s">
        <v>114</v>
      </c>
      <c r="I77" s="265" t="s">
        <v>123</v>
      </c>
      <c r="J77" s="265" t="s">
        <v>124</v>
      </c>
      <c r="K77" s="265">
        <v>24856.428</v>
      </c>
      <c r="L77" s="267">
        <v>0.51</v>
      </c>
      <c r="M77" s="268" t="s">
        <v>221</v>
      </c>
    </row>
    <row r="78" spans="1:13" x14ac:dyDescent="0.3">
      <c r="A78" s="269"/>
      <c r="B78" s="265"/>
      <c r="C78" s="266"/>
      <c r="D78" s="265"/>
      <c r="E78" s="1"/>
      <c r="F78" s="1" t="s">
        <v>191</v>
      </c>
      <c r="G78" s="265"/>
      <c r="H78" s="265"/>
      <c r="I78" s="265"/>
      <c r="J78" s="265"/>
      <c r="K78" s="265"/>
      <c r="L78" s="267"/>
      <c r="M78" s="268"/>
    </row>
    <row r="79" spans="1:13" ht="35.35" x14ac:dyDescent="0.3">
      <c r="A79" s="269"/>
      <c r="B79" s="265"/>
      <c r="C79" s="266"/>
      <c r="D79" s="265"/>
      <c r="E79" s="1"/>
      <c r="F79" s="1" t="s">
        <v>192</v>
      </c>
      <c r="G79" s="265"/>
      <c r="H79" s="265"/>
      <c r="I79" s="265"/>
      <c r="J79" s="265"/>
      <c r="K79" s="265"/>
      <c r="L79" s="267"/>
      <c r="M79" s="268"/>
    </row>
    <row r="80" spans="1:13" ht="35.35" x14ac:dyDescent="0.3">
      <c r="A80" s="269"/>
      <c r="B80" s="265"/>
      <c r="C80" s="266"/>
      <c r="D80" s="265"/>
      <c r="E80" s="1"/>
      <c r="F80" s="1" t="s">
        <v>193</v>
      </c>
      <c r="G80" s="265"/>
      <c r="H80" s="265"/>
      <c r="I80" s="265"/>
      <c r="J80" s="265"/>
      <c r="K80" s="265"/>
      <c r="L80" s="267"/>
      <c r="M80" s="268"/>
    </row>
    <row r="81" spans="1:13" ht="35.35" x14ac:dyDescent="0.3">
      <c r="A81" s="269"/>
      <c r="B81" s="265"/>
      <c r="C81" s="266"/>
      <c r="D81" s="265"/>
      <c r="E81" s="1"/>
      <c r="F81" s="1" t="s">
        <v>194</v>
      </c>
      <c r="G81" s="265"/>
      <c r="H81" s="265"/>
      <c r="I81" s="265"/>
      <c r="J81" s="265"/>
      <c r="K81" s="265"/>
      <c r="L81" s="267"/>
      <c r="M81" s="268"/>
    </row>
    <row r="82" spans="1:13" ht="70.7" x14ac:dyDescent="0.3">
      <c r="A82" s="269">
        <v>26</v>
      </c>
      <c r="B82" s="265">
        <v>22</v>
      </c>
      <c r="C82" s="266" t="s">
        <v>110</v>
      </c>
      <c r="D82" s="265" t="s">
        <v>111</v>
      </c>
      <c r="E82" s="1" t="s">
        <v>195</v>
      </c>
      <c r="F82" s="1" t="s">
        <v>196</v>
      </c>
      <c r="G82" s="265" t="s">
        <v>62</v>
      </c>
      <c r="H82" s="265" t="s">
        <v>114</v>
      </c>
      <c r="I82" s="265" t="s">
        <v>123</v>
      </c>
      <c r="J82" s="265" t="s">
        <v>124</v>
      </c>
      <c r="K82" s="265">
        <v>24134.147000000001</v>
      </c>
      <c r="L82" s="267">
        <v>0.19</v>
      </c>
      <c r="M82" s="268" t="s">
        <v>222</v>
      </c>
    </row>
    <row r="83" spans="1:13" x14ac:dyDescent="0.3">
      <c r="A83" s="269"/>
      <c r="B83" s="265"/>
      <c r="C83" s="266"/>
      <c r="D83" s="265"/>
      <c r="E83" s="1"/>
      <c r="F83" s="1" t="s">
        <v>185</v>
      </c>
      <c r="G83" s="265"/>
      <c r="H83" s="265"/>
      <c r="I83" s="265"/>
      <c r="J83" s="265"/>
      <c r="K83" s="265"/>
      <c r="L83" s="267"/>
      <c r="M83" s="268"/>
    </row>
    <row r="84" spans="1:13" ht="35.35" x14ac:dyDescent="0.3">
      <c r="A84" s="269"/>
      <c r="B84" s="265"/>
      <c r="C84" s="266"/>
      <c r="D84" s="265"/>
      <c r="E84" s="1"/>
      <c r="F84" s="1" t="s">
        <v>197</v>
      </c>
      <c r="G84" s="265"/>
      <c r="H84" s="265"/>
      <c r="I84" s="265"/>
      <c r="J84" s="265"/>
      <c r="K84" s="265"/>
      <c r="L84" s="267"/>
      <c r="M84" s="268"/>
    </row>
    <row r="85" spans="1:13" ht="35.35" x14ac:dyDescent="0.3">
      <c r="A85" s="269"/>
      <c r="B85" s="265"/>
      <c r="C85" s="266"/>
      <c r="D85" s="265"/>
      <c r="E85" s="1"/>
      <c r="F85" s="1" t="s">
        <v>158</v>
      </c>
      <c r="G85" s="265"/>
      <c r="H85" s="265"/>
      <c r="I85" s="265"/>
      <c r="J85" s="265"/>
      <c r="K85" s="265"/>
      <c r="L85" s="267"/>
      <c r="M85" s="268"/>
    </row>
    <row r="86" spans="1:13" ht="35.35" x14ac:dyDescent="0.3">
      <c r="A86" s="269"/>
      <c r="B86" s="265"/>
      <c r="C86" s="266"/>
      <c r="D86" s="265"/>
      <c r="E86" s="1"/>
      <c r="F86" s="1" t="s">
        <v>159</v>
      </c>
      <c r="G86" s="265"/>
      <c r="H86" s="265"/>
      <c r="I86" s="265"/>
      <c r="J86" s="265"/>
      <c r="K86" s="265"/>
      <c r="L86" s="267"/>
      <c r="M86" s="268"/>
    </row>
    <row r="87" spans="1:13" ht="53.05" x14ac:dyDescent="0.3">
      <c r="A87" s="269">
        <v>27</v>
      </c>
      <c r="B87" s="265">
        <v>22</v>
      </c>
      <c r="C87" s="266" t="s">
        <v>110</v>
      </c>
      <c r="D87" s="265" t="s">
        <v>111</v>
      </c>
      <c r="E87" s="1" t="s">
        <v>198</v>
      </c>
      <c r="F87" s="1" t="s">
        <v>196</v>
      </c>
      <c r="G87" s="265" t="s">
        <v>62</v>
      </c>
      <c r="H87" s="265" t="s">
        <v>114</v>
      </c>
      <c r="I87" s="265" t="s">
        <v>123</v>
      </c>
      <c r="J87" s="265" t="s">
        <v>199</v>
      </c>
      <c r="K87" s="268">
        <v>28755.51</v>
      </c>
      <c r="L87" s="267">
        <v>0</v>
      </c>
      <c r="M87" s="268" t="s">
        <v>223</v>
      </c>
    </row>
    <row r="88" spans="1:13" x14ac:dyDescent="0.3">
      <c r="A88" s="269"/>
      <c r="B88" s="265"/>
      <c r="C88" s="266"/>
      <c r="D88" s="265"/>
      <c r="E88" s="1"/>
      <c r="F88" s="1" t="s">
        <v>185</v>
      </c>
      <c r="G88" s="265"/>
      <c r="H88" s="265"/>
      <c r="I88" s="265"/>
      <c r="J88" s="265"/>
      <c r="K88" s="268"/>
      <c r="L88" s="267"/>
      <c r="M88" s="268"/>
    </row>
    <row r="89" spans="1:13" ht="35.35" x14ac:dyDescent="0.3">
      <c r="A89" s="269"/>
      <c r="B89" s="265"/>
      <c r="C89" s="266"/>
      <c r="D89" s="265"/>
      <c r="E89" s="1"/>
      <c r="F89" s="1" t="s">
        <v>200</v>
      </c>
      <c r="G89" s="265"/>
      <c r="H89" s="265"/>
      <c r="I89" s="265"/>
      <c r="J89" s="265"/>
      <c r="K89" s="268"/>
      <c r="L89" s="267"/>
      <c r="M89" s="268"/>
    </row>
    <row r="90" spans="1:13" ht="35.35" x14ac:dyDescent="0.3">
      <c r="A90" s="269"/>
      <c r="B90" s="265"/>
      <c r="C90" s="266"/>
      <c r="D90" s="265"/>
      <c r="E90" s="1"/>
      <c r="F90" s="1" t="s">
        <v>158</v>
      </c>
      <c r="G90" s="265"/>
      <c r="H90" s="265"/>
      <c r="I90" s="265"/>
      <c r="J90" s="265"/>
      <c r="K90" s="268"/>
      <c r="L90" s="267"/>
      <c r="M90" s="268"/>
    </row>
    <row r="91" spans="1:13" ht="35.35" x14ac:dyDescent="0.3">
      <c r="A91" s="269"/>
      <c r="B91" s="265"/>
      <c r="C91" s="266"/>
      <c r="D91" s="265"/>
      <c r="E91" s="1"/>
      <c r="F91" s="1" t="s">
        <v>159</v>
      </c>
      <c r="G91" s="265"/>
      <c r="H91" s="265"/>
      <c r="I91" s="265"/>
      <c r="J91" s="265"/>
      <c r="K91" s="268"/>
      <c r="L91" s="267"/>
      <c r="M91" s="268"/>
    </row>
    <row r="92" spans="1:13" ht="53.05" x14ac:dyDescent="0.3">
      <c r="A92" s="269">
        <v>28</v>
      </c>
      <c r="B92" s="265">
        <v>22</v>
      </c>
      <c r="C92" s="266" t="s">
        <v>110</v>
      </c>
      <c r="D92" s="265" t="s">
        <v>111</v>
      </c>
      <c r="E92" s="1" t="s">
        <v>201</v>
      </c>
      <c r="F92" s="1" t="s">
        <v>196</v>
      </c>
      <c r="G92" s="265" t="s">
        <v>62</v>
      </c>
      <c r="H92" s="265" t="s">
        <v>114</v>
      </c>
      <c r="I92" s="265" t="s">
        <v>143</v>
      </c>
      <c r="J92" s="265" t="s">
        <v>124</v>
      </c>
      <c r="K92" s="265">
        <v>19779.691999999999</v>
      </c>
      <c r="L92" s="267">
        <v>0</v>
      </c>
      <c r="M92" s="268" t="s">
        <v>224</v>
      </c>
    </row>
    <row r="93" spans="1:13" x14ac:dyDescent="0.3">
      <c r="A93" s="269"/>
      <c r="B93" s="265"/>
      <c r="C93" s="266"/>
      <c r="D93" s="265"/>
      <c r="E93" s="1"/>
      <c r="F93" s="1" t="s">
        <v>185</v>
      </c>
      <c r="G93" s="265"/>
      <c r="H93" s="265"/>
      <c r="I93" s="265"/>
      <c r="J93" s="265"/>
      <c r="K93" s="265"/>
      <c r="L93" s="267"/>
      <c r="M93" s="268"/>
    </row>
    <row r="94" spans="1:13" ht="35.35" x14ac:dyDescent="0.3">
      <c r="A94" s="269"/>
      <c r="B94" s="265"/>
      <c r="C94" s="266"/>
      <c r="D94" s="265"/>
      <c r="E94" s="1"/>
      <c r="F94" s="1" t="s">
        <v>200</v>
      </c>
      <c r="G94" s="265"/>
      <c r="H94" s="265"/>
      <c r="I94" s="265"/>
      <c r="J94" s="265"/>
      <c r="K94" s="265"/>
      <c r="L94" s="267"/>
      <c r="M94" s="268"/>
    </row>
    <row r="95" spans="1:13" ht="35.35" x14ac:dyDescent="0.3">
      <c r="A95" s="269"/>
      <c r="B95" s="265"/>
      <c r="C95" s="266"/>
      <c r="D95" s="265"/>
      <c r="E95" s="1"/>
      <c r="F95" s="1" t="s">
        <v>158</v>
      </c>
      <c r="G95" s="265"/>
      <c r="H95" s="265"/>
      <c r="I95" s="265"/>
      <c r="J95" s="265"/>
      <c r="K95" s="265"/>
      <c r="L95" s="267"/>
      <c r="M95" s="268"/>
    </row>
    <row r="96" spans="1:13" ht="35.35" x14ac:dyDescent="0.3">
      <c r="A96" s="269"/>
      <c r="B96" s="265"/>
      <c r="C96" s="266"/>
      <c r="D96" s="265"/>
      <c r="E96" s="1"/>
      <c r="F96" s="1" t="s">
        <v>159</v>
      </c>
      <c r="G96" s="265"/>
      <c r="H96" s="265"/>
      <c r="I96" s="265"/>
      <c r="J96" s="265"/>
      <c r="K96" s="265"/>
      <c r="L96" s="267"/>
      <c r="M96" s="268"/>
    </row>
    <row r="97" spans="1:13" ht="70.7" x14ac:dyDescent="0.3">
      <c r="A97" s="269">
        <v>29</v>
      </c>
      <c r="B97" s="265">
        <v>22</v>
      </c>
      <c r="C97" s="266" t="s">
        <v>110</v>
      </c>
      <c r="D97" s="265" t="s">
        <v>111</v>
      </c>
      <c r="E97" s="1" t="s">
        <v>202</v>
      </c>
      <c r="F97" s="1" t="s">
        <v>196</v>
      </c>
      <c r="G97" s="265" t="s">
        <v>62</v>
      </c>
      <c r="H97" s="265" t="s">
        <v>114</v>
      </c>
      <c r="I97" s="265" t="s">
        <v>143</v>
      </c>
      <c r="J97" s="265" t="s">
        <v>124</v>
      </c>
      <c r="K97" s="265">
        <v>21773.628000000001</v>
      </c>
      <c r="L97" s="267">
        <v>0</v>
      </c>
      <c r="M97" s="268" t="s">
        <v>225</v>
      </c>
    </row>
    <row r="98" spans="1:13" x14ac:dyDescent="0.3">
      <c r="A98" s="269"/>
      <c r="B98" s="265"/>
      <c r="C98" s="266"/>
      <c r="D98" s="265"/>
      <c r="E98" s="1"/>
      <c r="F98" s="1" t="s">
        <v>185</v>
      </c>
      <c r="G98" s="265"/>
      <c r="H98" s="265"/>
      <c r="I98" s="265"/>
      <c r="J98" s="265"/>
      <c r="K98" s="265"/>
      <c r="L98" s="267"/>
      <c r="M98" s="268"/>
    </row>
    <row r="99" spans="1:13" ht="35.35" x14ac:dyDescent="0.3">
      <c r="A99" s="269"/>
      <c r="B99" s="265"/>
      <c r="C99" s="266"/>
      <c r="D99" s="265"/>
      <c r="E99" s="1"/>
      <c r="F99" s="1" t="s">
        <v>200</v>
      </c>
      <c r="G99" s="265"/>
      <c r="H99" s="265"/>
      <c r="I99" s="265"/>
      <c r="J99" s="265"/>
      <c r="K99" s="265"/>
      <c r="L99" s="267"/>
      <c r="M99" s="268"/>
    </row>
    <row r="100" spans="1:13" ht="35.35" x14ac:dyDescent="0.3">
      <c r="A100" s="269"/>
      <c r="B100" s="265"/>
      <c r="C100" s="266"/>
      <c r="D100" s="265"/>
      <c r="E100" s="1"/>
      <c r="F100" s="1" t="s">
        <v>158</v>
      </c>
      <c r="G100" s="265"/>
      <c r="H100" s="265"/>
      <c r="I100" s="265"/>
      <c r="J100" s="265"/>
      <c r="K100" s="265"/>
      <c r="L100" s="267"/>
      <c r="M100" s="268"/>
    </row>
    <row r="101" spans="1:13" ht="35.35" x14ac:dyDescent="0.3">
      <c r="A101" s="269"/>
      <c r="B101" s="265"/>
      <c r="C101" s="266"/>
      <c r="D101" s="265"/>
      <c r="E101" s="1"/>
      <c r="F101" s="1" t="s">
        <v>159</v>
      </c>
      <c r="G101" s="265"/>
      <c r="H101" s="265"/>
      <c r="I101" s="265"/>
      <c r="J101" s="265"/>
      <c r="K101" s="265"/>
      <c r="L101" s="267"/>
      <c r="M101" s="268"/>
    </row>
    <row r="102" spans="1:13" ht="53.05" x14ac:dyDescent="0.3">
      <c r="A102" s="269">
        <v>30</v>
      </c>
      <c r="B102" s="265">
        <v>22</v>
      </c>
      <c r="C102" s="266" t="s">
        <v>110</v>
      </c>
      <c r="D102" s="265" t="s">
        <v>111</v>
      </c>
      <c r="E102" s="1" t="s">
        <v>203</v>
      </c>
      <c r="F102" s="1" t="s">
        <v>204</v>
      </c>
      <c r="G102" s="265" t="s">
        <v>62</v>
      </c>
      <c r="H102" s="265" t="s">
        <v>114</v>
      </c>
      <c r="I102" s="265" t="s">
        <v>143</v>
      </c>
      <c r="J102" s="265" t="s">
        <v>116</v>
      </c>
      <c r="K102" s="265">
        <v>20768.376</v>
      </c>
      <c r="L102" s="267">
        <v>1</v>
      </c>
      <c r="M102" s="268" t="s">
        <v>226</v>
      </c>
    </row>
    <row r="103" spans="1:13" x14ac:dyDescent="0.3">
      <c r="A103" s="269"/>
      <c r="B103" s="265"/>
      <c r="C103" s="266"/>
      <c r="D103" s="265"/>
      <c r="E103" s="1"/>
      <c r="F103" s="1" t="s">
        <v>205</v>
      </c>
      <c r="G103" s="265"/>
      <c r="H103" s="265"/>
      <c r="I103" s="265"/>
      <c r="J103" s="265"/>
      <c r="K103" s="265"/>
      <c r="L103" s="267"/>
      <c r="M103" s="268"/>
    </row>
    <row r="104" spans="1:13" ht="35.35" x14ac:dyDescent="0.3">
      <c r="A104" s="269"/>
      <c r="B104" s="265"/>
      <c r="C104" s="266"/>
      <c r="D104" s="265"/>
      <c r="E104" s="1"/>
      <c r="F104" s="1" t="s">
        <v>206</v>
      </c>
      <c r="G104" s="265"/>
      <c r="H104" s="265"/>
      <c r="I104" s="265"/>
      <c r="J104" s="265"/>
      <c r="K104" s="265"/>
      <c r="L104" s="267"/>
      <c r="M104" s="268"/>
    </row>
    <row r="105" spans="1:13" ht="35.35" x14ac:dyDescent="0.3">
      <c r="A105" s="269"/>
      <c r="B105" s="265"/>
      <c r="C105" s="266"/>
      <c r="D105" s="265"/>
      <c r="E105" s="1"/>
      <c r="F105" s="1" t="s">
        <v>207</v>
      </c>
      <c r="G105" s="265"/>
      <c r="H105" s="265"/>
      <c r="I105" s="265"/>
      <c r="J105" s="265"/>
      <c r="K105" s="265"/>
      <c r="L105" s="267"/>
      <c r="M105" s="268"/>
    </row>
    <row r="106" spans="1:13" ht="35.35" x14ac:dyDescent="0.3">
      <c r="A106" s="269"/>
      <c r="B106" s="265"/>
      <c r="C106" s="266"/>
      <c r="D106" s="265"/>
      <c r="E106" s="1"/>
      <c r="F106" s="1" t="s">
        <v>208</v>
      </c>
      <c r="G106" s="265"/>
      <c r="H106" s="265"/>
      <c r="I106" s="265"/>
      <c r="J106" s="265"/>
      <c r="K106" s="265"/>
      <c r="L106" s="267"/>
      <c r="M106" s="268"/>
    </row>
    <row r="107" spans="1:13" ht="45" customHeight="1" x14ac:dyDescent="0.3">
      <c r="A107" s="108">
        <v>31</v>
      </c>
      <c r="B107" s="220">
        <v>80</v>
      </c>
      <c r="C107" s="193" t="s">
        <v>19</v>
      </c>
      <c r="D107" s="191" t="s">
        <v>20</v>
      </c>
      <c r="E107" s="191" t="s">
        <v>306</v>
      </c>
      <c r="F107" s="220">
        <v>140</v>
      </c>
      <c r="G107" s="191" t="s">
        <v>21</v>
      </c>
      <c r="H107" s="191" t="s">
        <v>21</v>
      </c>
      <c r="I107" s="191" t="s">
        <v>229</v>
      </c>
      <c r="J107" s="220" t="s">
        <v>227</v>
      </c>
      <c r="K107" s="191">
        <v>125.32</v>
      </c>
      <c r="L107" s="192">
        <v>1</v>
      </c>
      <c r="M107" s="221" t="s">
        <v>307</v>
      </c>
    </row>
    <row r="108" spans="1:13" ht="65.3" customHeight="1" x14ac:dyDescent="0.3">
      <c r="A108" s="108">
        <v>32</v>
      </c>
      <c r="B108" s="220">
        <v>81</v>
      </c>
      <c r="C108" s="193" t="s">
        <v>26</v>
      </c>
      <c r="D108" s="191" t="s">
        <v>27</v>
      </c>
      <c r="E108" s="220" t="s">
        <v>28</v>
      </c>
      <c r="F108" s="191" t="s">
        <v>228</v>
      </c>
      <c r="G108" s="191" t="s">
        <v>21</v>
      </c>
      <c r="H108" s="191" t="s">
        <v>21</v>
      </c>
      <c r="I108" s="191" t="s">
        <v>229</v>
      </c>
      <c r="J108" s="220" t="s">
        <v>230</v>
      </c>
      <c r="K108" s="191"/>
      <c r="L108" s="192">
        <v>0</v>
      </c>
      <c r="M108" s="221" t="s">
        <v>308</v>
      </c>
    </row>
    <row r="109" spans="1:13" ht="49.6" customHeight="1" x14ac:dyDescent="0.3">
      <c r="A109" s="108">
        <v>33</v>
      </c>
      <c r="B109" s="220">
        <v>114</v>
      </c>
      <c r="C109" s="193" t="s">
        <v>231</v>
      </c>
      <c r="D109" s="191" t="s">
        <v>232</v>
      </c>
      <c r="E109" s="191" t="s">
        <v>233</v>
      </c>
      <c r="F109" s="191"/>
      <c r="G109" s="191" t="s">
        <v>21</v>
      </c>
      <c r="H109" s="191" t="s">
        <v>21</v>
      </c>
      <c r="I109" s="191"/>
      <c r="J109" s="220"/>
      <c r="K109" s="191"/>
      <c r="L109" s="192">
        <v>0.11</v>
      </c>
      <c r="M109" s="221" t="s">
        <v>309</v>
      </c>
    </row>
    <row r="110" spans="1:13" ht="115.2" x14ac:dyDescent="0.3">
      <c r="A110" s="108">
        <v>34</v>
      </c>
      <c r="B110" s="191">
        <v>116</v>
      </c>
      <c r="C110" s="193" t="s">
        <v>234</v>
      </c>
      <c r="D110" s="191" t="s">
        <v>235</v>
      </c>
      <c r="E110" s="191" t="s">
        <v>236</v>
      </c>
      <c r="F110" s="191"/>
      <c r="G110" s="191" t="s">
        <v>237</v>
      </c>
      <c r="H110" s="191" t="s">
        <v>237</v>
      </c>
      <c r="I110" s="191" t="s">
        <v>238</v>
      </c>
      <c r="J110" s="220"/>
      <c r="K110" s="220"/>
      <c r="L110" s="191"/>
      <c r="M110" s="191" t="s">
        <v>239</v>
      </c>
    </row>
    <row r="111" spans="1:13" ht="110.95" customHeight="1" x14ac:dyDescent="0.3">
      <c r="A111" s="108">
        <v>35</v>
      </c>
      <c r="B111" s="191">
        <v>118</v>
      </c>
      <c r="C111" s="193" t="s">
        <v>240</v>
      </c>
      <c r="D111" s="191" t="s">
        <v>241</v>
      </c>
      <c r="E111" s="191" t="s">
        <v>40</v>
      </c>
      <c r="F111" s="191"/>
      <c r="G111" s="191"/>
      <c r="H111" s="191"/>
      <c r="I111" s="191" t="s">
        <v>70</v>
      </c>
      <c r="J111" s="220"/>
      <c r="K111" s="220"/>
      <c r="L111" s="191"/>
      <c r="M111" s="191" t="s">
        <v>242</v>
      </c>
    </row>
    <row r="112" spans="1:13" ht="64.5" customHeight="1" x14ac:dyDescent="0.3">
      <c r="A112" s="108">
        <v>36</v>
      </c>
      <c r="B112" s="191">
        <v>106</v>
      </c>
      <c r="C112" s="193" t="s">
        <v>243</v>
      </c>
      <c r="D112" s="191" t="s">
        <v>244</v>
      </c>
      <c r="E112" s="191" t="s">
        <v>40</v>
      </c>
      <c r="F112" s="191"/>
      <c r="G112" s="191"/>
      <c r="H112" s="191"/>
      <c r="I112" s="191" t="s">
        <v>70</v>
      </c>
      <c r="J112" s="220"/>
      <c r="K112" s="220"/>
      <c r="L112" s="191"/>
      <c r="M112" s="191" t="s">
        <v>245</v>
      </c>
    </row>
    <row r="113" spans="1:13" ht="81" customHeight="1" x14ac:dyDescent="0.3">
      <c r="A113" s="108">
        <v>37</v>
      </c>
      <c r="B113" s="191">
        <v>104</v>
      </c>
      <c r="C113" s="193" t="s">
        <v>246</v>
      </c>
      <c r="D113" s="191" t="s">
        <v>247</v>
      </c>
      <c r="E113" s="191" t="s">
        <v>40</v>
      </c>
      <c r="F113" s="191"/>
      <c r="G113" s="191"/>
      <c r="H113" s="191"/>
      <c r="I113" s="191" t="s">
        <v>70</v>
      </c>
      <c r="J113" s="220"/>
      <c r="K113" s="220"/>
      <c r="L113" s="191"/>
      <c r="M113" s="191" t="s">
        <v>248</v>
      </c>
    </row>
    <row r="114" spans="1:13" ht="96.75" customHeight="1" x14ac:dyDescent="0.3">
      <c r="A114" s="108">
        <v>38</v>
      </c>
      <c r="B114" s="222">
        <v>68</v>
      </c>
      <c r="C114" s="103" t="s">
        <v>22</v>
      </c>
      <c r="D114" s="1" t="s">
        <v>23</v>
      </c>
      <c r="E114" s="1" t="s">
        <v>249</v>
      </c>
      <c r="F114" s="108" t="s">
        <v>250</v>
      </c>
      <c r="G114" s="108" t="s">
        <v>251</v>
      </c>
      <c r="H114" s="108" t="s">
        <v>251</v>
      </c>
      <c r="I114" s="108" t="s">
        <v>252</v>
      </c>
      <c r="J114" s="108" t="s">
        <v>253</v>
      </c>
      <c r="K114" s="25">
        <f>4250.63033+1333.04103</f>
        <v>5583.6713600000003</v>
      </c>
      <c r="L114" s="108">
        <f>72+13</f>
        <v>85</v>
      </c>
      <c r="M114" s="1" t="s">
        <v>1467</v>
      </c>
    </row>
    <row r="115" spans="1:13" ht="70.7" x14ac:dyDescent="0.3">
      <c r="A115" s="108">
        <v>39</v>
      </c>
      <c r="B115" s="222">
        <v>84</v>
      </c>
      <c r="C115" s="103" t="s">
        <v>254</v>
      </c>
      <c r="D115" s="1" t="s">
        <v>255</v>
      </c>
      <c r="E115" s="1" t="s">
        <v>256</v>
      </c>
      <c r="F115" s="108" t="s">
        <v>257</v>
      </c>
      <c r="G115" s="108" t="s">
        <v>251</v>
      </c>
      <c r="H115" s="108" t="s">
        <v>251</v>
      </c>
      <c r="I115" s="108" t="s">
        <v>252</v>
      </c>
      <c r="J115" s="108" t="s">
        <v>253</v>
      </c>
      <c r="K115" s="223">
        <f>4957.59522+1669.03377</f>
        <v>6626.6289900000002</v>
      </c>
      <c r="L115" s="108">
        <f>70+25</f>
        <v>95</v>
      </c>
      <c r="M115" s="1" t="s">
        <v>1468</v>
      </c>
    </row>
    <row r="116" spans="1:13" ht="70.7" x14ac:dyDescent="0.3">
      <c r="A116" s="108">
        <v>40</v>
      </c>
      <c r="B116" s="222">
        <v>84</v>
      </c>
      <c r="C116" s="103" t="s">
        <v>254</v>
      </c>
      <c r="D116" s="1" t="s">
        <v>255</v>
      </c>
      <c r="E116" s="1" t="s">
        <v>258</v>
      </c>
      <c r="F116" s="108" t="s">
        <v>259</v>
      </c>
      <c r="G116" s="108" t="s">
        <v>251</v>
      </c>
      <c r="H116" s="108" t="s">
        <v>251</v>
      </c>
      <c r="I116" s="108">
        <v>2019</v>
      </c>
      <c r="J116" s="108" t="s">
        <v>253</v>
      </c>
      <c r="K116" s="223">
        <v>331.74387000000002</v>
      </c>
      <c r="L116" s="108">
        <v>90</v>
      </c>
      <c r="M116" s="108" t="s">
        <v>260</v>
      </c>
    </row>
    <row r="117" spans="1:13" ht="106.05" x14ac:dyDescent="0.3">
      <c r="A117" s="108">
        <v>41</v>
      </c>
      <c r="B117" s="222">
        <v>115</v>
      </c>
      <c r="C117" s="103" t="s">
        <v>261</v>
      </c>
      <c r="D117" s="1" t="s">
        <v>262</v>
      </c>
      <c r="E117" s="1" t="s">
        <v>263</v>
      </c>
      <c r="F117" s="1" t="s">
        <v>264</v>
      </c>
      <c r="G117" s="108" t="s">
        <v>251</v>
      </c>
      <c r="H117" s="108" t="s">
        <v>251</v>
      </c>
      <c r="I117" s="1" t="s">
        <v>265</v>
      </c>
      <c r="J117" s="108" t="s">
        <v>253</v>
      </c>
      <c r="K117" s="25" t="s">
        <v>266</v>
      </c>
      <c r="L117" s="108">
        <f>24+10</f>
        <v>34</v>
      </c>
      <c r="M117" s="1" t="s">
        <v>1469</v>
      </c>
    </row>
    <row r="118" spans="1:13" ht="54" customHeight="1" x14ac:dyDescent="0.3">
      <c r="A118" s="108">
        <v>42</v>
      </c>
      <c r="B118" s="108">
        <v>29</v>
      </c>
      <c r="C118" s="2" t="s">
        <v>15</v>
      </c>
      <c r="D118" s="1" t="s">
        <v>16</v>
      </c>
      <c r="E118" s="1" t="s">
        <v>267</v>
      </c>
      <c r="F118" s="108" t="s">
        <v>17</v>
      </c>
      <c r="G118" s="1" t="s">
        <v>18</v>
      </c>
      <c r="H118" s="1" t="s">
        <v>18</v>
      </c>
      <c r="I118" s="108" t="s">
        <v>268</v>
      </c>
      <c r="J118" s="108" t="s">
        <v>355</v>
      </c>
      <c r="K118" s="108">
        <v>2.2799999999999998</v>
      </c>
      <c r="L118" s="109">
        <v>1</v>
      </c>
      <c r="M118" s="1" t="s">
        <v>269</v>
      </c>
    </row>
    <row r="119" spans="1:13" ht="35.35" x14ac:dyDescent="0.3">
      <c r="A119" s="108">
        <v>43</v>
      </c>
      <c r="B119" s="108">
        <v>29</v>
      </c>
      <c r="C119" s="2" t="s">
        <v>15</v>
      </c>
      <c r="D119" s="1" t="s">
        <v>16</v>
      </c>
      <c r="E119" s="1" t="s">
        <v>270</v>
      </c>
      <c r="F119" s="108" t="s">
        <v>271</v>
      </c>
      <c r="G119" s="1" t="s">
        <v>270</v>
      </c>
      <c r="H119" s="1" t="s">
        <v>270</v>
      </c>
      <c r="I119" s="108" t="s">
        <v>268</v>
      </c>
      <c r="J119" s="108" t="s">
        <v>357</v>
      </c>
      <c r="K119" s="108">
        <v>2.6549999999999998</v>
      </c>
      <c r="L119" s="109">
        <v>1</v>
      </c>
      <c r="M119" s="1" t="s">
        <v>272</v>
      </c>
    </row>
    <row r="120" spans="1:13" ht="35.35" x14ac:dyDescent="0.3">
      <c r="A120" s="108">
        <v>44</v>
      </c>
      <c r="B120" s="108">
        <v>29</v>
      </c>
      <c r="C120" s="2" t="s">
        <v>15</v>
      </c>
      <c r="D120" s="1" t="s">
        <v>16</v>
      </c>
      <c r="E120" s="1" t="s">
        <v>273</v>
      </c>
      <c r="F120" s="108" t="s">
        <v>274</v>
      </c>
      <c r="G120" s="1" t="s">
        <v>273</v>
      </c>
      <c r="H120" s="1" t="s">
        <v>273</v>
      </c>
      <c r="I120" s="108" t="s">
        <v>268</v>
      </c>
      <c r="J120" s="108" t="s">
        <v>358</v>
      </c>
      <c r="K120" s="108" t="s">
        <v>275</v>
      </c>
      <c r="L120" s="109">
        <v>1</v>
      </c>
      <c r="M120" s="1" t="s">
        <v>276</v>
      </c>
    </row>
    <row r="121" spans="1:13" ht="88.4" x14ac:dyDescent="0.3">
      <c r="A121" s="108">
        <v>45</v>
      </c>
      <c r="B121" s="108">
        <v>32</v>
      </c>
      <c r="C121" s="108"/>
      <c r="D121" s="1" t="s">
        <v>277</v>
      </c>
      <c r="E121" s="1" t="s">
        <v>278</v>
      </c>
      <c r="F121" s="108" t="s">
        <v>279</v>
      </c>
      <c r="G121" s="1" t="s">
        <v>280</v>
      </c>
      <c r="H121" s="1" t="s">
        <v>280</v>
      </c>
      <c r="I121" s="108" t="s">
        <v>281</v>
      </c>
      <c r="J121" s="1" t="s">
        <v>356</v>
      </c>
      <c r="K121" s="108">
        <v>7.2839999999999998</v>
      </c>
      <c r="L121" s="108">
        <v>100</v>
      </c>
      <c r="M121" s="1" t="s">
        <v>282</v>
      </c>
    </row>
    <row r="122" spans="1:13" ht="53.05" x14ac:dyDescent="0.3">
      <c r="A122" s="108">
        <v>46</v>
      </c>
      <c r="B122" s="108">
        <v>39</v>
      </c>
      <c r="C122" s="108"/>
      <c r="D122" s="1" t="s">
        <v>283</v>
      </c>
      <c r="E122" s="1" t="s">
        <v>284</v>
      </c>
      <c r="F122" s="108"/>
      <c r="G122" s="108"/>
      <c r="H122" s="108"/>
      <c r="I122" s="108"/>
      <c r="J122" s="108"/>
      <c r="K122" s="108"/>
      <c r="L122" s="108"/>
      <c r="M122" s="1" t="s">
        <v>285</v>
      </c>
    </row>
    <row r="123" spans="1:13" ht="74.95" customHeight="1" x14ac:dyDescent="0.3">
      <c r="A123" s="108">
        <v>47</v>
      </c>
      <c r="B123" s="108">
        <v>45</v>
      </c>
      <c r="C123" s="108"/>
      <c r="D123" s="1" t="s">
        <v>286</v>
      </c>
      <c r="E123" s="1" t="s">
        <v>284</v>
      </c>
      <c r="F123" s="108"/>
      <c r="G123" s="108"/>
      <c r="H123" s="108"/>
      <c r="I123" s="108"/>
      <c r="J123" s="108"/>
      <c r="K123" s="108"/>
      <c r="L123" s="108"/>
      <c r="M123" s="1" t="s">
        <v>287</v>
      </c>
    </row>
    <row r="124" spans="1:13" ht="68.25" customHeight="1" x14ac:dyDescent="0.3">
      <c r="A124" s="108">
        <v>48</v>
      </c>
      <c r="B124" s="224">
        <v>31</v>
      </c>
      <c r="C124" s="225" t="s">
        <v>15</v>
      </c>
      <c r="D124" s="226" t="s">
        <v>288</v>
      </c>
      <c r="E124" s="226" t="s">
        <v>289</v>
      </c>
      <c r="F124" s="224" t="s">
        <v>290</v>
      </c>
      <c r="G124" s="226" t="s">
        <v>291</v>
      </c>
      <c r="H124" s="226" t="s">
        <v>291</v>
      </c>
      <c r="I124" s="224" t="s">
        <v>80</v>
      </c>
      <c r="J124" s="226" t="s">
        <v>292</v>
      </c>
      <c r="K124" s="224"/>
      <c r="L124" s="227">
        <v>1</v>
      </c>
      <c r="M124" s="226" t="s">
        <v>293</v>
      </c>
    </row>
    <row r="125" spans="1:13" ht="123.75" x14ac:dyDescent="0.3">
      <c r="A125" s="108">
        <v>49</v>
      </c>
      <c r="B125" s="1">
        <v>118</v>
      </c>
      <c r="C125" s="2" t="s">
        <v>240</v>
      </c>
      <c r="D125" s="1" t="s">
        <v>241</v>
      </c>
      <c r="E125" s="1" t="s">
        <v>294</v>
      </c>
      <c r="F125" s="1" t="s">
        <v>295</v>
      </c>
      <c r="G125" s="1" t="s">
        <v>296</v>
      </c>
      <c r="H125" s="1" t="s">
        <v>297</v>
      </c>
      <c r="I125" s="1" t="s">
        <v>298</v>
      </c>
      <c r="J125" s="226" t="s">
        <v>292</v>
      </c>
      <c r="K125" s="1" t="s">
        <v>299</v>
      </c>
      <c r="L125" s="18">
        <v>0.9</v>
      </c>
      <c r="M125" s="1" t="s">
        <v>362</v>
      </c>
    </row>
    <row r="126" spans="1:13" ht="70.7" x14ac:dyDescent="0.3">
      <c r="A126" s="108">
        <v>50</v>
      </c>
      <c r="B126" s="1">
        <v>125</v>
      </c>
      <c r="C126" s="2" t="s">
        <v>300</v>
      </c>
      <c r="D126" s="1" t="s">
        <v>301</v>
      </c>
      <c r="E126" s="1" t="s">
        <v>302</v>
      </c>
      <c r="F126" s="108" t="s">
        <v>303</v>
      </c>
      <c r="G126" s="1" t="s">
        <v>25</v>
      </c>
      <c r="H126" s="1" t="s">
        <v>304</v>
      </c>
      <c r="I126" s="228" t="s">
        <v>305</v>
      </c>
      <c r="J126" s="108" t="s">
        <v>25</v>
      </c>
      <c r="K126" s="108" t="s">
        <v>25</v>
      </c>
      <c r="L126" s="18">
        <v>0.04</v>
      </c>
      <c r="M126" s="1" t="s">
        <v>363</v>
      </c>
    </row>
    <row r="127" spans="1:13" ht="53.05" x14ac:dyDescent="0.3">
      <c r="A127" s="108">
        <v>51</v>
      </c>
      <c r="B127" s="108">
        <v>1</v>
      </c>
      <c r="C127" s="3" t="s">
        <v>311</v>
      </c>
      <c r="D127" s="1" t="s">
        <v>312</v>
      </c>
      <c r="E127" s="1" t="s">
        <v>313</v>
      </c>
      <c r="F127" s="1"/>
      <c r="G127" s="1" t="s">
        <v>314</v>
      </c>
      <c r="H127" s="1" t="s">
        <v>315</v>
      </c>
      <c r="I127" s="1" t="s">
        <v>316</v>
      </c>
      <c r="J127" s="1"/>
      <c r="K127" s="1"/>
      <c r="L127" s="18"/>
      <c r="M127" s="1" t="s">
        <v>317</v>
      </c>
    </row>
    <row r="128" spans="1:13" ht="53.05" x14ac:dyDescent="0.3">
      <c r="A128" s="108">
        <v>52</v>
      </c>
      <c r="B128" s="1">
        <v>19</v>
      </c>
      <c r="C128" s="2" t="s">
        <v>318</v>
      </c>
      <c r="D128" s="1" t="s">
        <v>319</v>
      </c>
      <c r="E128" s="3" t="s">
        <v>320</v>
      </c>
      <c r="F128" s="3"/>
      <c r="G128" s="4" t="s">
        <v>314</v>
      </c>
      <c r="H128" s="1" t="s">
        <v>315</v>
      </c>
      <c r="I128" s="3" t="s">
        <v>321</v>
      </c>
      <c r="J128" s="3"/>
      <c r="K128" s="3"/>
      <c r="L128" s="3"/>
      <c r="M128" s="1" t="s">
        <v>317</v>
      </c>
    </row>
    <row r="129" spans="1:13" ht="53.05" x14ac:dyDescent="0.3">
      <c r="A129" s="108">
        <v>53</v>
      </c>
      <c r="B129" s="1">
        <v>96</v>
      </c>
      <c r="C129" s="2" t="s">
        <v>322</v>
      </c>
      <c r="D129" s="1" t="s">
        <v>323</v>
      </c>
      <c r="E129" s="4" t="s">
        <v>324</v>
      </c>
      <c r="F129" s="3" t="s">
        <v>325</v>
      </c>
      <c r="G129" s="4" t="s">
        <v>314</v>
      </c>
      <c r="H129" s="4" t="s">
        <v>326</v>
      </c>
      <c r="I129" s="1" t="s">
        <v>327</v>
      </c>
      <c r="J129" s="226" t="s">
        <v>292</v>
      </c>
      <c r="K129" s="3">
        <v>18.100000000000001</v>
      </c>
      <c r="L129" s="8">
        <v>0.5</v>
      </c>
      <c r="M129" s="3" t="s">
        <v>328</v>
      </c>
    </row>
    <row r="130" spans="1:13" ht="53.05" x14ac:dyDescent="0.3">
      <c r="A130" s="108">
        <v>54</v>
      </c>
      <c r="B130" s="1">
        <v>102</v>
      </c>
      <c r="C130" s="2" t="s">
        <v>329</v>
      </c>
      <c r="D130" s="1" t="s">
        <v>330</v>
      </c>
      <c r="E130" s="3" t="s">
        <v>331</v>
      </c>
      <c r="F130" s="3"/>
      <c r="G130" s="4" t="s">
        <v>314</v>
      </c>
      <c r="H130" s="1" t="s">
        <v>332</v>
      </c>
      <c r="I130" s="3" t="s">
        <v>333</v>
      </c>
      <c r="J130" s="226" t="s">
        <v>356</v>
      </c>
      <c r="K130" s="3">
        <f>199500/1000</f>
        <v>199.5</v>
      </c>
      <c r="L130" s="8">
        <v>0.1</v>
      </c>
      <c r="M130" s="4" t="s">
        <v>334</v>
      </c>
    </row>
    <row r="131" spans="1:13" ht="53.05" x14ac:dyDescent="0.3">
      <c r="A131" s="108">
        <v>55</v>
      </c>
      <c r="B131" s="1">
        <v>107</v>
      </c>
      <c r="C131" s="2" t="s">
        <v>335</v>
      </c>
      <c r="D131" s="4" t="s">
        <v>336</v>
      </c>
      <c r="E131" s="3" t="s">
        <v>331</v>
      </c>
      <c r="F131" s="3"/>
      <c r="G131" s="4" t="s">
        <v>337</v>
      </c>
      <c r="H131" s="1" t="s">
        <v>338</v>
      </c>
      <c r="I131" s="5">
        <v>40966</v>
      </c>
      <c r="J131" s="226" t="s">
        <v>355</v>
      </c>
      <c r="K131" s="6">
        <f>4606860.95/1000</f>
        <v>4606.8609500000002</v>
      </c>
      <c r="L131" s="8">
        <v>0.2</v>
      </c>
      <c r="M131" s="4" t="s">
        <v>339</v>
      </c>
    </row>
    <row r="132" spans="1:13" ht="53.05" x14ac:dyDescent="0.3">
      <c r="A132" s="108">
        <v>56</v>
      </c>
      <c r="B132" s="108">
        <v>1</v>
      </c>
      <c r="C132" s="3" t="s">
        <v>311</v>
      </c>
      <c r="D132" s="1" t="s">
        <v>312</v>
      </c>
      <c r="E132" s="1" t="s">
        <v>313</v>
      </c>
      <c r="F132" s="1"/>
      <c r="G132" s="1" t="s">
        <v>314</v>
      </c>
      <c r="H132" s="1" t="s">
        <v>315</v>
      </c>
      <c r="I132" s="1" t="s">
        <v>316</v>
      </c>
      <c r="J132" s="1"/>
      <c r="K132" s="1"/>
      <c r="L132" s="18"/>
      <c r="M132" s="1" t="s">
        <v>317</v>
      </c>
    </row>
    <row r="133" spans="1:13" ht="74.3" customHeight="1" x14ac:dyDescent="0.3">
      <c r="A133" s="108">
        <v>57</v>
      </c>
      <c r="B133" s="1">
        <v>19</v>
      </c>
      <c r="C133" s="2" t="s">
        <v>318</v>
      </c>
      <c r="D133" s="1" t="s">
        <v>319</v>
      </c>
      <c r="E133" s="3" t="s">
        <v>320</v>
      </c>
      <c r="F133" s="3"/>
      <c r="G133" s="4" t="s">
        <v>314</v>
      </c>
      <c r="H133" s="1" t="s">
        <v>315</v>
      </c>
      <c r="I133" s="3" t="s">
        <v>321</v>
      </c>
      <c r="J133" s="3"/>
      <c r="K133" s="3"/>
      <c r="L133" s="3"/>
      <c r="M133" s="1" t="s">
        <v>317</v>
      </c>
    </row>
    <row r="134" spans="1:13" ht="72.849999999999994" customHeight="1" x14ac:dyDescent="0.3">
      <c r="A134" s="108">
        <v>58</v>
      </c>
      <c r="B134" s="1">
        <v>96</v>
      </c>
      <c r="C134" s="2" t="s">
        <v>322</v>
      </c>
      <c r="D134" s="1" t="s">
        <v>323</v>
      </c>
      <c r="E134" s="4" t="s">
        <v>324</v>
      </c>
      <c r="F134" s="3" t="s">
        <v>325</v>
      </c>
      <c r="G134" s="4" t="s">
        <v>314</v>
      </c>
      <c r="H134" s="4" t="s">
        <v>326</v>
      </c>
      <c r="I134" s="1" t="s">
        <v>327</v>
      </c>
      <c r="J134" s="226" t="s">
        <v>356</v>
      </c>
      <c r="K134" s="3">
        <v>18.100000000000001</v>
      </c>
      <c r="L134" s="8">
        <v>0.5</v>
      </c>
      <c r="M134" s="3" t="s">
        <v>328</v>
      </c>
    </row>
    <row r="135" spans="1:13" ht="53.05" x14ac:dyDescent="0.3">
      <c r="A135" s="108">
        <v>59</v>
      </c>
      <c r="B135" s="1">
        <v>102</v>
      </c>
      <c r="C135" s="2" t="s">
        <v>329</v>
      </c>
      <c r="D135" s="1" t="s">
        <v>330</v>
      </c>
      <c r="E135" s="3" t="s">
        <v>331</v>
      </c>
      <c r="F135" s="3"/>
      <c r="G135" s="4" t="s">
        <v>314</v>
      </c>
      <c r="H135" s="1" t="s">
        <v>332</v>
      </c>
      <c r="I135" s="3" t="s">
        <v>333</v>
      </c>
      <c r="J135" s="226" t="s">
        <v>356</v>
      </c>
      <c r="K135" s="3">
        <f>199500/1000</f>
        <v>199.5</v>
      </c>
      <c r="L135" s="8">
        <v>0.1</v>
      </c>
      <c r="M135" s="4" t="s">
        <v>334</v>
      </c>
    </row>
    <row r="136" spans="1:13" ht="53.05" x14ac:dyDescent="0.3">
      <c r="A136" s="108">
        <v>60</v>
      </c>
      <c r="B136" s="1">
        <v>107</v>
      </c>
      <c r="C136" s="2" t="s">
        <v>335</v>
      </c>
      <c r="D136" s="4" t="s">
        <v>336</v>
      </c>
      <c r="E136" s="3" t="s">
        <v>331</v>
      </c>
      <c r="F136" s="3"/>
      <c r="G136" s="4" t="s">
        <v>337</v>
      </c>
      <c r="H136" s="1" t="s">
        <v>338</v>
      </c>
      <c r="I136" s="5">
        <v>40966</v>
      </c>
      <c r="J136" s="6">
        <f>4606860.95/1000</f>
        <v>4606.8609500000002</v>
      </c>
      <c r="K136" s="3"/>
      <c r="L136" s="8">
        <v>0.2</v>
      </c>
      <c r="M136" s="4" t="s">
        <v>339</v>
      </c>
    </row>
    <row r="137" spans="1:13" ht="35.35" x14ac:dyDescent="0.3">
      <c r="A137" s="3">
        <v>61</v>
      </c>
      <c r="B137" s="3"/>
      <c r="C137" s="2" t="s">
        <v>340</v>
      </c>
      <c r="D137" s="1" t="s">
        <v>341</v>
      </c>
      <c r="E137" s="3" t="s">
        <v>331</v>
      </c>
      <c r="F137" s="3" t="s">
        <v>342</v>
      </c>
      <c r="G137" s="3" t="s">
        <v>343</v>
      </c>
      <c r="H137" s="1" t="s">
        <v>344</v>
      </c>
      <c r="I137" s="3" t="s">
        <v>345</v>
      </c>
      <c r="J137" s="226" t="s">
        <v>356</v>
      </c>
      <c r="K137" s="7">
        <v>3200</v>
      </c>
      <c r="L137" s="8">
        <v>0.3</v>
      </c>
      <c r="M137" s="4" t="s">
        <v>346</v>
      </c>
    </row>
    <row r="138" spans="1:13" ht="35.35" x14ac:dyDescent="0.3">
      <c r="A138" s="3">
        <v>62</v>
      </c>
      <c r="B138" s="3">
        <v>88</v>
      </c>
      <c r="C138" s="2" t="s">
        <v>340</v>
      </c>
      <c r="D138" s="1" t="s">
        <v>347</v>
      </c>
      <c r="E138" s="3" t="s">
        <v>331</v>
      </c>
      <c r="F138" s="3" t="s">
        <v>348</v>
      </c>
      <c r="G138" s="4" t="s">
        <v>314</v>
      </c>
      <c r="H138" s="1" t="s">
        <v>344</v>
      </c>
      <c r="I138" s="3" t="s">
        <v>316</v>
      </c>
      <c r="J138" s="226" t="s">
        <v>356</v>
      </c>
      <c r="K138" s="3"/>
      <c r="L138" s="3"/>
      <c r="M138" s="3"/>
    </row>
    <row r="139" spans="1:13" ht="53.05" x14ac:dyDescent="0.3">
      <c r="A139" s="3">
        <v>63</v>
      </c>
      <c r="B139" s="1">
        <v>26</v>
      </c>
      <c r="C139" s="3"/>
      <c r="D139" s="1" t="s">
        <v>349</v>
      </c>
      <c r="E139" s="3" t="s">
        <v>331</v>
      </c>
      <c r="F139" s="3" t="s">
        <v>354</v>
      </c>
      <c r="G139" s="3" t="s">
        <v>350</v>
      </c>
      <c r="H139" s="1" t="s">
        <v>351</v>
      </c>
      <c r="I139" s="3" t="s">
        <v>143</v>
      </c>
      <c r="J139" s="226" t="s">
        <v>356</v>
      </c>
      <c r="K139" s="3">
        <f>500000/1000</f>
        <v>500</v>
      </c>
      <c r="L139" s="8">
        <v>1</v>
      </c>
      <c r="M139" s="3"/>
    </row>
    <row r="140" spans="1:13" ht="53.05" x14ac:dyDescent="0.3">
      <c r="A140" s="3">
        <v>64</v>
      </c>
      <c r="B140" s="3">
        <v>87</v>
      </c>
      <c r="C140" s="193" t="s">
        <v>352</v>
      </c>
      <c r="D140" s="1" t="s">
        <v>353</v>
      </c>
      <c r="E140" s="3" t="s">
        <v>331</v>
      </c>
      <c r="F140" s="3"/>
      <c r="G140" s="3" t="s">
        <v>350</v>
      </c>
      <c r="H140" s="1" t="s">
        <v>351</v>
      </c>
      <c r="I140" s="3"/>
      <c r="J140" s="3"/>
      <c r="K140" s="3"/>
      <c r="L140" s="3"/>
      <c r="M140" s="3" t="s">
        <v>359</v>
      </c>
    </row>
    <row r="141" spans="1:13" ht="53.05" x14ac:dyDescent="0.3">
      <c r="A141" s="3">
        <v>65</v>
      </c>
      <c r="B141" s="3">
        <v>128</v>
      </c>
      <c r="C141" s="3"/>
      <c r="D141" s="1" t="s">
        <v>360</v>
      </c>
      <c r="E141" s="3" t="s">
        <v>331</v>
      </c>
      <c r="F141" s="3"/>
      <c r="G141" s="4" t="s">
        <v>361</v>
      </c>
      <c r="H141" s="1" t="s">
        <v>344</v>
      </c>
      <c r="I141" s="3" t="s">
        <v>345</v>
      </c>
      <c r="J141" s="3"/>
      <c r="K141" s="3"/>
      <c r="L141" s="3">
        <v>70</v>
      </c>
      <c r="M141" s="3"/>
    </row>
  </sheetData>
  <mergeCells count="201">
    <mergeCell ref="K97:K101"/>
    <mergeCell ref="L97:L101"/>
    <mergeCell ref="M97:M101"/>
    <mergeCell ref="K102:K106"/>
    <mergeCell ref="K77:K81"/>
    <mergeCell ref="L77:L81"/>
    <mergeCell ref="M77:M81"/>
    <mergeCell ref="K82:K86"/>
    <mergeCell ref="L82:L86"/>
    <mergeCell ref="M82:M86"/>
    <mergeCell ref="M102:M106"/>
    <mergeCell ref="M87:M91"/>
    <mergeCell ref="M92:M96"/>
    <mergeCell ref="L87:L91"/>
    <mergeCell ref="K67:K71"/>
    <mergeCell ref="L67:L71"/>
    <mergeCell ref="M67:M71"/>
    <mergeCell ref="K72:K76"/>
    <mergeCell ref="L72:L76"/>
    <mergeCell ref="M72:M76"/>
    <mergeCell ref="L102:L106"/>
    <mergeCell ref="M37:M41"/>
    <mergeCell ref="L37:L41"/>
    <mergeCell ref="K37:K41"/>
    <mergeCell ref="K42:K46"/>
    <mergeCell ref="L42:L46"/>
    <mergeCell ref="M42:M46"/>
    <mergeCell ref="M52:M56"/>
    <mergeCell ref="M57:M61"/>
    <mergeCell ref="L57:L61"/>
    <mergeCell ref="K57:K61"/>
    <mergeCell ref="M47:M51"/>
    <mergeCell ref="L47:L51"/>
    <mergeCell ref="K47:K51"/>
    <mergeCell ref="K52:K56"/>
    <mergeCell ref="L52:L56"/>
    <mergeCell ref="K92:K96"/>
    <mergeCell ref="L92:L96"/>
    <mergeCell ref="K62:K66"/>
    <mergeCell ref="L62:L66"/>
    <mergeCell ref="M62:M66"/>
    <mergeCell ref="I92:I96"/>
    <mergeCell ref="I97:I101"/>
    <mergeCell ref="I102:I106"/>
    <mergeCell ref="J32:J36"/>
    <mergeCell ref="J37:J41"/>
    <mergeCell ref="J42:J46"/>
    <mergeCell ref="J47:J51"/>
    <mergeCell ref="J52:J56"/>
    <mergeCell ref="J57:J61"/>
    <mergeCell ref="J62:J66"/>
    <mergeCell ref="J67:J71"/>
    <mergeCell ref="J72:J76"/>
    <mergeCell ref="J77:J81"/>
    <mergeCell ref="J82:J86"/>
    <mergeCell ref="J92:J96"/>
    <mergeCell ref="J97:J101"/>
    <mergeCell ref="J102:J106"/>
    <mergeCell ref="J87:J91"/>
    <mergeCell ref="K32:K36"/>
    <mergeCell ref="L32:L36"/>
    <mergeCell ref="K87:K91"/>
    <mergeCell ref="M32:M36"/>
    <mergeCell ref="G97:G101"/>
    <mergeCell ref="H97:H101"/>
    <mergeCell ref="G102:G106"/>
    <mergeCell ref="H102:H106"/>
    <mergeCell ref="I32:I36"/>
    <mergeCell ref="I47:I51"/>
    <mergeCell ref="I52:I56"/>
    <mergeCell ref="I57:I61"/>
    <mergeCell ref="I62:I66"/>
    <mergeCell ref="I67:I71"/>
    <mergeCell ref="I72:I76"/>
    <mergeCell ref="I77:I81"/>
    <mergeCell ref="I82:I86"/>
    <mergeCell ref="I87:I91"/>
    <mergeCell ref="I37:I41"/>
    <mergeCell ref="I42:I46"/>
    <mergeCell ref="G82:G86"/>
    <mergeCell ref="H82:H86"/>
    <mergeCell ref="G87:G91"/>
    <mergeCell ref="H87:H91"/>
    <mergeCell ref="G92:G96"/>
    <mergeCell ref="H92:H96"/>
    <mergeCell ref="G67:G71"/>
    <mergeCell ref="H67:H71"/>
    <mergeCell ref="G72:G76"/>
    <mergeCell ref="H72:H76"/>
    <mergeCell ref="G77:G81"/>
    <mergeCell ref="H77:H81"/>
    <mergeCell ref="G52:G56"/>
    <mergeCell ref="H52:H56"/>
    <mergeCell ref="G57:G61"/>
    <mergeCell ref="H57:H61"/>
    <mergeCell ref="G62:G66"/>
    <mergeCell ref="H62:H66"/>
    <mergeCell ref="H37:H41"/>
    <mergeCell ref="G42:G46"/>
    <mergeCell ref="H42:H46"/>
    <mergeCell ref="G47:G51"/>
    <mergeCell ref="H47:H51"/>
    <mergeCell ref="A27:A31"/>
    <mergeCell ref="A22:A26"/>
    <mergeCell ref="A17:A21"/>
    <mergeCell ref="G32:G36"/>
    <mergeCell ref="H32:H36"/>
    <mergeCell ref="B37:B41"/>
    <mergeCell ref="C37:C41"/>
    <mergeCell ref="D37:D41"/>
    <mergeCell ref="B42:B46"/>
    <mergeCell ref="C42:C46"/>
    <mergeCell ref="D42:D46"/>
    <mergeCell ref="B27:B31"/>
    <mergeCell ref="C27:C31"/>
    <mergeCell ref="D27:D31"/>
    <mergeCell ref="B32:B36"/>
    <mergeCell ref="C32:C36"/>
    <mergeCell ref="D32:D36"/>
    <mergeCell ref="G27:G31"/>
    <mergeCell ref="B22:B26"/>
    <mergeCell ref="C22:C26"/>
    <mergeCell ref="D22:D26"/>
    <mergeCell ref="E22:E26"/>
    <mergeCell ref="G22:G26"/>
    <mergeCell ref="A52:A56"/>
    <mergeCell ref="A47:A51"/>
    <mergeCell ref="A42:A46"/>
    <mergeCell ref="A37:A41"/>
    <mergeCell ref="A32:A36"/>
    <mergeCell ref="G37:G41"/>
    <mergeCell ref="A77:A81"/>
    <mergeCell ref="A72:A76"/>
    <mergeCell ref="A67:A71"/>
    <mergeCell ref="A62:A66"/>
    <mergeCell ref="A57:A61"/>
    <mergeCell ref="A102:A106"/>
    <mergeCell ref="A97:A101"/>
    <mergeCell ref="A92:A96"/>
    <mergeCell ref="A87:A91"/>
    <mergeCell ref="A82:A86"/>
    <mergeCell ref="B97:B101"/>
    <mergeCell ref="C97:C101"/>
    <mergeCell ref="D97:D101"/>
    <mergeCell ref="B102:B106"/>
    <mergeCell ref="C102:C106"/>
    <mergeCell ref="D102:D106"/>
    <mergeCell ref="B87:B91"/>
    <mergeCell ref="C87:C91"/>
    <mergeCell ref="D87:D91"/>
    <mergeCell ref="B92:B96"/>
    <mergeCell ref="C92:C96"/>
    <mergeCell ref="D92:D96"/>
    <mergeCell ref="B77:B81"/>
    <mergeCell ref="C77:C81"/>
    <mergeCell ref="D77:D81"/>
    <mergeCell ref="B82:B86"/>
    <mergeCell ref="C82:C86"/>
    <mergeCell ref="D82:D86"/>
    <mergeCell ref="B67:B71"/>
    <mergeCell ref="C67:C71"/>
    <mergeCell ref="D67:D71"/>
    <mergeCell ref="B72:B76"/>
    <mergeCell ref="C72:C76"/>
    <mergeCell ref="D72:D76"/>
    <mergeCell ref="B57:B61"/>
    <mergeCell ref="C57:C61"/>
    <mergeCell ref="D57:D61"/>
    <mergeCell ref="B62:B66"/>
    <mergeCell ref="C62:C66"/>
    <mergeCell ref="D62:D66"/>
    <mergeCell ref="B47:B51"/>
    <mergeCell ref="C47:C51"/>
    <mergeCell ref="D47:D51"/>
    <mergeCell ref="B52:B56"/>
    <mergeCell ref="C52:C56"/>
    <mergeCell ref="D52:D56"/>
    <mergeCell ref="M27:M31"/>
    <mergeCell ref="L27:L31"/>
    <mergeCell ref="K27:K31"/>
    <mergeCell ref="H22:H26"/>
    <mergeCell ref="I22:I26"/>
    <mergeCell ref="J22:J26"/>
    <mergeCell ref="J27:J31"/>
    <mergeCell ref="I27:I31"/>
    <mergeCell ref="H27:H31"/>
    <mergeCell ref="K22:K26"/>
    <mergeCell ref="L22:L26"/>
    <mergeCell ref="M22:M26"/>
    <mergeCell ref="A2:M2"/>
    <mergeCell ref="B17:B21"/>
    <mergeCell ref="C17:C21"/>
    <mergeCell ref="D17:D21"/>
    <mergeCell ref="E17:E21"/>
    <mergeCell ref="G17:G21"/>
    <mergeCell ref="H17:H21"/>
    <mergeCell ref="I17:I21"/>
    <mergeCell ref="J17:J21"/>
    <mergeCell ref="K17:K21"/>
    <mergeCell ref="L17:L21"/>
    <mergeCell ref="M17:M21"/>
  </mergeCells>
  <hyperlinks>
    <hyperlink ref="K131" r:id="rId1" display="https://prozorro.gov.ua/tender/UA-2020-03-27-001549-b"/>
    <hyperlink ref="J136" r:id="rId2" display="https://prozorro.gov.ua/tender/UA-2020-03-27-001549-b"/>
  </hyperlinks>
  <pageMargins left="0.25" right="0.25" top="0.75" bottom="0.75" header="0.3" footer="0.3"/>
  <pageSetup paperSize="9" scale="27" fitToHeight="0" orientation="landscape" verticalDpi="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topLeftCell="A52" zoomScale="50" zoomScaleNormal="50" workbookViewId="0">
      <selection activeCell="H43" sqref="H43"/>
    </sheetView>
  </sheetViews>
  <sheetFormatPr defaultRowHeight="15.05" x14ac:dyDescent="0.3"/>
  <cols>
    <col min="1" max="1" width="9.6640625" customWidth="1"/>
    <col min="2" max="2" width="15.5546875" customWidth="1"/>
    <col min="3" max="3" width="22.33203125" customWidth="1"/>
    <col min="4" max="4" width="67.33203125" customWidth="1"/>
    <col min="5" max="5" width="39" customWidth="1"/>
    <col min="6" max="6" width="35" customWidth="1"/>
    <col min="7" max="7" width="35.6640625" customWidth="1"/>
    <col min="8" max="8" width="37.5546875" customWidth="1"/>
    <col min="9" max="9" width="33.109375" customWidth="1"/>
    <col min="10" max="10" width="43.109375" customWidth="1"/>
    <col min="11" max="11" width="44.109375" customWidth="1"/>
    <col min="12" max="12" width="18.5546875" customWidth="1"/>
    <col min="13" max="13" width="171.33203125" customWidth="1"/>
  </cols>
  <sheetData>
    <row r="1" spans="1:13" ht="23.6" x14ac:dyDescent="0.3">
      <c r="A1" s="13"/>
      <c r="B1" s="13"/>
      <c r="C1" s="13"/>
      <c r="D1" s="13"/>
      <c r="E1" s="13"/>
      <c r="F1" s="13"/>
      <c r="G1" s="13"/>
      <c r="H1" s="13"/>
      <c r="I1" s="13"/>
      <c r="J1" s="13"/>
      <c r="K1" s="13"/>
      <c r="L1" s="13"/>
      <c r="M1" s="14" t="s">
        <v>30</v>
      </c>
    </row>
    <row r="2" spans="1:13" ht="23.6" x14ac:dyDescent="0.3">
      <c r="A2" s="270" t="s">
        <v>364</v>
      </c>
      <c r="B2" s="270"/>
      <c r="C2" s="270"/>
      <c r="D2" s="270"/>
      <c r="E2" s="270"/>
      <c r="F2" s="270"/>
      <c r="G2" s="270"/>
      <c r="H2" s="270"/>
      <c r="I2" s="270"/>
      <c r="J2" s="270"/>
      <c r="K2" s="270"/>
      <c r="L2" s="270"/>
      <c r="M2" s="270"/>
    </row>
    <row r="3" spans="1:13" ht="88.55" customHeight="1" x14ac:dyDescent="0.3">
      <c r="A3" s="19" t="s">
        <v>0</v>
      </c>
      <c r="B3" s="19" t="s">
        <v>1</v>
      </c>
      <c r="C3" s="19" t="s">
        <v>2</v>
      </c>
      <c r="D3" s="20" t="s">
        <v>3</v>
      </c>
      <c r="E3" s="20" t="s">
        <v>4</v>
      </c>
      <c r="F3" s="20" t="s">
        <v>29</v>
      </c>
      <c r="G3" s="20" t="s">
        <v>5</v>
      </c>
      <c r="H3" s="21" t="s">
        <v>6</v>
      </c>
      <c r="I3" s="20" t="s">
        <v>7</v>
      </c>
      <c r="J3" s="20" t="s">
        <v>24</v>
      </c>
      <c r="K3" s="20" t="s">
        <v>8</v>
      </c>
      <c r="L3" s="22" t="s">
        <v>9</v>
      </c>
      <c r="M3" s="20" t="s">
        <v>372</v>
      </c>
    </row>
    <row r="4" spans="1:13" ht="17.7" x14ac:dyDescent="0.3">
      <c r="A4" s="23">
        <v>1</v>
      </c>
      <c r="B4" s="23">
        <v>2</v>
      </c>
      <c r="C4" s="23">
        <v>3</v>
      </c>
      <c r="D4" s="23" t="s">
        <v>31</v>
      </c>
      <c r="E4" s="23" t="s">
        <v>32</v>
      </c>
      <c r="F4" s="23" t="s">
        <v>33</v>
      </c>
      <c r="G4" s="23" t="s">
        <v>34</v>
      </c>
      <c r="H4" s="24" t="s">
        <v>35</v>
      </c>
      <c r="I4" s="23" t="s">
        <v>36</v>
      </c>
      <c r="J4" s="23" t="s">
        <v>37</v>
      </c>
      <c r="K4" s="23" t="s">
        <v>38</v>
      </c>
      <c r="L4" s="23">
        <v>12</v>
      </c>
      <c r="M4" s="23">
        <v>13</v>
      </c>
    </row>
    <row r="5" spans="1:13" ht="35.35" x14ac:dyDescent="0.3">
      <c r="A5" s="1">
        <v>1</v>
      </c>
      <c r="B5" s="1">
        <v>67</v>
      </c>
      <c r="C5" s="16" t="s">
        <v>11</v>
      </c>
      <c r="D5" s="15" t="s">
        <v>12</v>
      </c>
      <c r="E5" s="1" t="s">
        <v>13</v>
      </c>
      <c r="F5" s="1" t="s">
        <v>365</v>
      </c>
      <c r="G5" s="1" t="s">
        <v>14</v>
      </c>
      <c r="H5" s="1" t="s">
        <v>14</v>
      </c>
      <c r="I5" s="1" t="s">
        <v>366</v>
      </c>
      <c r="J5" s="1" t="s">
        <v>81</v>
      </c>
      <c r="K5" s="1" t="s">
        <v>367</v>
      </c>
      <c r="L5" s="18">
        <v>1</v>
      </c>
      <c r="M5" s="30" t="s">
        <v>373</v>
      </c>
    </row>
    <row r="6" spans="1:13" ht="35.35" x14ac:dyDescent="0.3">
      <c r="A6" s="1">
        <v>2</v>
      </c>
      <c r="B6" s="1">
        <v>69</v>
      </c>
      <c r="C6" s="16" t="s">
        <v>83</v>
      </c>
      <c r="D6" s="15" t="s">
        <v>84</v>
      </c>
      <c r="E6" s="1" t="s">
        <v>13</v>
      </c>
      <c r="F6" s="1" t="s">
        <v>368</v>
      </c>
      <c r="G6" s="1" t="s">
        <v>14</v>
      </c>
      <c r="H6" s="1" t="s">
        <v>14</v>
      </c>
      <c r="I6" s="1" t="s">
        <v>366</v>
      </c>
      <c r="J6" s="1" t="s">
        <v>81</v>
      </c>
      <c r="K6" s="1" t="s">
        <v>369</v>
      </c>
      <c r="L6" s="18">
        <v>1</v>
      </c>
      <c r="M6" s="30" t="s">
        <v>374</v>
      </c>
    </row>
    <row r="7" spans="1:13" ht="35.35" x14ac:dyDescent="0.3">
      <c r="A7" s="1">
        <v>3</v>
      </c>
      <c r="B7" s="1"/>
      <c r="C7" s="16"/>
      <c r="D7" s="15" t="s">
        <v>87</v>
      </c>
      <c r="E7" s="1" t="s">
        <v>13</v>
      </c>
      <c r="F7" s="1" t="s">
        <v>370</v>
      </c>
      <c r="G7" s="1" t="s">
        <v>14</v>
      </c>
      <c r="H7" s="1" t="s">
        <v>14</v>
      </c>
      <c r="I7" s="1" t="s">
        <v>366</v>
      </c>
      <c r="J7" s="1" t="s">
        <v>81</v>
      </c>
      <c r="K7" s="1" t="s">
        <v>371</v>
      </c>
      <c r="L7" s="18">
        <v>1</v>
      </c>
      <c r="M7" s="30" t="s">
        <v>375</v>
      </c>
    </row>
    <row r="8" spans="1:13" ht="70.7" x14ac:dyDescent="0.3">
      <c r="A8" s="1">
        <v>4</v>
      </c>
      <c r="B8" s="104">
        <v>68</v>
      </c>
      <c r="C8" s="194" t="s">
        <v>22</v>
      </c>
      <c r="D8" s="1" t="s">
        <v>23</v>
      </c>
      <c r="E8" s="15" t="s">
        <v>249</v>
      </c>
      <c r="F8" s="1" t="s">
        <v>377</v>
      </c>
      <c r="G8" s="1" t="s">
        <v>376</v>
      </c>
      <c r="H8" s="1" t="s">
        <v>376</v>
      </c>
      <c r="I8" s="1" t="s">
        <v>378</v>
      </c>
      <c r="J8" s="1" t="s">
        <v>356</v>
      </c>
      <c r="K8" s="25">
        <f>4250.63033+2036.64214</f>
        <v>6287.2724699999999</v>
      </c>
      <c r="L8" s="1">
        <f>72+26</f>
        <v>98</v>
      </c>
      <c r="M8" s="1" t="s">
        <v>1464</v>
      </c>
    </row>
    <row r="9" spans="1:13" ht="70.7" x14ac:dyDescent="0.3">
      <c r="A9" s="1">
        <v>5</v>
      </c>
      <c r="B9" s="104">
        <v>84</v>
      </c>
      <c r="C9" s="194" t="s">
        <v>254</v>
      </c>
      <c r="D9" s="1" t="s">
        <v>255</v>
      </c>
      <c r="E9" s="1" t="s">
        <v>256</v>
      </c>
      <c r="F9" s="1" t="s">
        <v>257</v>
      </c>
      <c r="G9" s="1" t="s">
        <v>376</v>
      </c>
      <c r="H9" s="1" t="s">
        <v>376</v>
      </c>
      <c r="I9" s="1" t="s">
        <v>379</v>
      </c>
      <c r="J9" s="1" t="s">
        <v>356</v>
      </c>
      <c r="K9" s="25">
        <f>4957.59522+1669.03377</f>
        <v>6626.6289900000002</v>
      </c>
      <c r="L9" s="1">
        <f>70+25</f>
        <v>95</v>
      </c>
      <c r="M9" s="1" t="s">
        <v>1465</v>
      </c>
    </row>
    <row r="10" spans="1:13" ht="70.7" x14ac:dyDescent="0.3">
      <c r="A10" s="1">
        <v>6</v>
      </c>
      <c r="B10" s="195">
        <v>84</v>
      </c>
      <c r="C10" s="196" t="s">
        <v>254</v>
      </c>
      <c r="D10" s="17" t="s">
        <v>255</v>
      </c>
      <c r="E10" s="17" t="s">
        <v>380</v>
      </c>
      <c r="F10" s="17" t="s">
        <v>381</v>
      </c>
      <c r="G10" s="17" t="s">
        <v>376</v>
      </c>
      <c r="H10" s="17" t="s">
        <v>376</v>
      </c>
      <c r="I10" s="17" t="s">
        <v>382</v>
      </c>
      <c r="J10" s="17" t="s">
        <v>356</v>
      </c>
      <c r="K10" s="34">
        <v>71.328000000000003</v>
      </c>
      <c r="L10" s="17">
        <v>10</v>
      </c>
      <c r="M10" s="1"/>
    </row>
    <row r="11" spans="1:13" ht="70.7" x14ac:dyDescent="0.3">
      <c r="A11" s="1">
        <v>7</v>
      </c>
      <c r="B11" s="104">
        <v>84</v>
      </c>
      <c r="C11" s="194" t="s">
        <v>254</v>
      </c>
      <c r="D11" s="1" t="s">
        <v>255</v>
      </c>
      <c r="E11" s="1" t="s">
        <v>383</v>
      </c>
      <c r="F11" s="1" t="s">
        <v>384</v>
      </c>
      <c r="G11" s="1" t="s">
        <v>376</v>
      </c>
      <c r="H11" s="1" t="s">
        <v>376</v>
      </c>
      <c r="I11" s="1">
        <v>2020</v>
      </c>
      <c r="J11" s="1" t="s">
        <v>356</v>
      </c>
      <c r="K11" s="25">
        <v>325.67572000000001</v>
      </c>
      <c r="L11" s="1">
        <v>100</v>
      </c>
      <c r="M11" s="1"/>
    </row>
    <row r="12" spans="1:13" ht="70.7" x14ac:dyDescent="0.3">
      <c r="A12" s="1">
        <v>8</v>
      </c>
      <c r="B12" s="104">
        <v>84</v>
      </c>
      <c r="C12" s="194" t="s">
        <v>254</v>
      </c>
      <c r="D12" s="1" t="s">
        <v>255</v>
      </c>
      <c r="E12" s="1" t="s">
        <v>385</v>
      </c>
      <c r="F12" s="1" t="s">
        <v>386</v>
      </c>
      <c r="G12" s="1" t="s">
        <v>376</v>
      </c>
      <c r="H12" s="1" t="s">
        <v>376</v>
      </c>
      <c r="I12" s="1">
        <v>2020</v>
      </c>
      <c r="J12" s="1" t="s">
        <v>356</v>
      </c>
      <c r="K12" s="25">
        <v>631.84511999999995</v>
      </c>
      <c r="L12" s="1">
        <v>100</v>
      </c>
      <c r="M12" s="1"/>
    </row>
    <row r="13" spans="1:13" ht="70.7" x14ac:dyDescent="0.3">
      <c r="A13" s="1">
        <v>9</v>
      </c>
      <c r="B13" s="195">
        <v>84</v>
      </c>
      <c r="C13" s="196" t="s">
        <v>254</v>
      </c>
      <c r="D13" s="17" t="s">
        <v>255</v>
      </c>
      <c r="E13" s="17" t="s">
        <v>387</v>
      </c>
      <c r="F13" s="17" t="s">
        <v>388</v>
      </c>
      <c r="G13" s="17" t="s">
        <v>376</v>
      </c>
      <c r="H13" s="17" t="s">
        <v>376</v>
      </c>
      <c r="I13" s="17">
        <v>2020</v>
      </c>
      <c r="J13" s="17" t="s">
        <v>356</v>
      </c>
      <c r="K13" s="34">
        <v>129.00595999999999</v>
      </c>
      <c r="L13" s="17">
        <v>40</v>
      </c>
      <c r="M13" s="1"/>
    </row>
    <row r="14" spans="1:13" ht="88.4" x14ac:dyDescent="0.3">
      <c r="A14" s="1">
        <v>10</v>
      </c>
      <c r="B14" s="195">
        <v>84</v>
      </c>
      <c r="C14" s="196" t="s">
        <v>254</v>
      </c>
      <c r="D14" s="17" t="s">
        <v>255</v>
      </c>
      <c r="E14" s="17" t="s">
        <v>389</v>
      </c>
      <c r="F14" s="17" t="s">
        <v>390</v>
      </c>
      <c r="G14" s="17" t="s">
        <v>376</v>
      </c>
      <c r="H14" s="17" t="s">
        <v>376</v>
      </c>
      <c r="I14" s="17">
        <v>2020</v>
      </c>
      <c r="J14" s="17" t="s">
        <v>356</v>
      </c>
      <c r="K14" s="34">
        <v>1508.5323100000001</v>
      </c>
      <c r="L14" s="17">
        <v>85</v>
      </c>
      <c r="M14" s="1"/>
    </row>
    <row r="15" spans="1:13" ht="70.7" x14ac:dyDescent="0.3">
      <c r="A15" s="1">
        <v>11</v>
      </c>
      <c r="B15" s="104">
        <v>84</v>
      </c>
      <c r="C15" s="194" t="s">
        <v>254</v>
      </c>
      <c r="D15" s="1" t="s">
        <v>255</v>
      </c>
      <c r="E15" s="1" t="s">
        <v>391</v>
      </c>
      <c r="F15" s="1" t="s">
        <v>392</v>
      </c>
      <c r="G15" s="1" t="s">
        <v>376</v>
      </c>
      <c r="H15" s="1" t="s">
        <v>376</v>
      </c>
      <c r="I15" s="1">
        <v>2020</v>
      </c>
      <c r="J15" s="1" t="s">
        <v>356</v>
      </c>
      <c r="K15" s="25">
        <v>715.08718999999996</v>
      </c>
      <c r="L15" s="1">
        <v>100</v>
      </c>
      <c r="M15" s="1"/>
    </row>
    <row r="16" spans="1:13" ht="70.7" x14ac:dyDescent="0.3">
      <c r="A16" s="1">
        <v>12</v>
      </c>
      <c r="B16" s="104">
        <v>84</v>
      </c>
      <c r="C16" s="194" t="s">
        <v>254</v>
      </c>
      <c r="D16" s="1" t="s">
        <v>255</v>
      </c>
      <c r="E16" s="1" t="s">
        <v>393</v>
      </c>
      <c r="F16" s="1" t="s">
        <v>394</v>
      </c>
      <c r="G16" s="1" t="s">
        <v>376</v>
      </c>
      <c r="H16" s="1" t="s">
        <v>376</v>
      </c>
      <c r="I16" s="1">
        <v>2020</v>
      </c>
      <c r="J16" s="1" t="s">
        <v>356</v>
      </c>
      <c r="K16" s="34">
        <v>84.477999999999994</v>
      </c>
      <c r="L16" s="17">
        <v>5</v>
      </c>
      <c r="M16" s="1"/>
    </row>
    <row r="17" spans="1:13" ht="70.7" x14ac:dyDescent="0.3">
      <c r="A17" s="1">
        <v>13</v>
      </c>
      <c r="B17" s="195">
        <v>84</v>
      </c>
      <c r="C17" s="196" t="s">
        <v>254</v>
      </c>
      <c r="D17" s="17" t="s">
        <v>255</v>
      </c>
      <c r="E17" s="17" t="s">
        <v>258</v>
      </c>
      <c r="F17" s="17" t="s">
        <v>259</v>
      </c>
      <c r="G17" s="1" t="s">
        <v>376</v>
      </c>
      <c r="H17" s="1" t="s">
        <v>376</v>
      </c>
      <c r="I17" s="17">
        <v>2019</v>
      </c>
      <c r="J17" s="17" t="s">
        <v>356</v>
      </c>
      <c r="K17" s="34">
        <v>331.74387000000002</v>
      </c>
      <c r="L17" s="17">
        <v>90</v>
      </c>
      <c r="M17" s="17" t="s">
        <v>260</v>
      </c>
    </row>
    <row r="18" spans="1:13" ht="106.05" x14ac:dyDescent="0.3">
      <c r="A18" s="1">
        <v>14</v>
      </c>
      <c r="B18" s="104">
        <v>115</v>
      </c>
      <c r="C18" s="194" t="s">
        <v>261</v>
      </c>
      <c r="D18" s="1" t="s">
        <v>262</v>
      </c>
      <c r="E18" s="1" t="s">
        <v>263</v>
      </c>
      <c r="F18" s="1" t="s">
        <v>395</v>
      </c>
      <c r="G18" s="1" t="s">
        <v>376</v>
      </c>
      <c r="H18" s="1" t="s">
        <v>376</v>
      </c>
      <c r="I18" s="1" t="s">
        <v>396</v>
      </c>
      <c r="J18" s="1" t="s">
        <v>356</v>
      </c>
      <c r="K18" s="25" t="s">
        <v>397</v>
      </c>
      <c r="L18" s="1">
        <f>24+13</f>
        <v>37</v>
      </c>
      <c r="M18" s="1" t="s">
        <v>1466</v>
      </c>
    </row>
    <row r="19" spans="1:13" ht="53.05" x14ac:dyDescent="0.3">
      <c r="A19" s="1">
        <v>15</v>
      </c>
      <c r="B19" s="15">
        <v>30</v>
      </c>
      <c r="C19" s="16" t="s">
        <v>398</v>
      </c>
      <c r="D19" s="15" t="s">
        <v>399</v>
      </c>
      <c r="E19" s="15" t="s">
        <v>400</v>
      </c>
      <c r="F19" s="15" t="s">
        <v>401</v>
      </c>
      <c r="G19" s="15" t="s">
        <v>402</v>
      </c>
      <c r="H19" s="15" t="s">
        <v>402</v>
      </c>
      <c r="I19" s="15" t="s">
        <v>403</v>
      </c>
      <c r="J19" s="17" t="s">
        <v>356</v>
      </c>
      <c r="K19" s="15">
        <v>4.4930000000000003</v>
      </c>
      <c r="L19" s="197">
        <v>0</v>
      </c>
      <c r="M19" s="15" t="s">
        <v>404</v>
      </c>
    </row>
    <row r="20" spans="1:13" ht="88.4" x14ac:dyDescent="0.3">
      <c r="A20" s="1">
        <v>16</v>
      </c>
      <c r="B20" s="1"/>
      <c r="C20" s="1"/>
      <c r="D20" s="1" t="s">
        <v>405</v>
      </c>
      <c r="E20" s="1" t="s">
        <v>406</v>
      </c>
      <c r="F20" s="1">
        <v>1</v>
      </c>
      <c r="G20" s="1" t="s">
        <v>407</v>
      </c>
      <c r="H20" s="1" t="s">
        <v>408</v>
      </c>
      <c r="I20" s="1" t="s">
        <v>409</v>
      </c>
      <c r="J20" s="17" t="s">
        <v>356</v>
      </c>
      <c r="K20" s="1">
        <v>800</v>
      </c>
      <c r="L20" s="18">
        <v>0</v>
      </c>
      <c r="M20" s="1"/>
    </row>
    <row r="21" spans="1:13" ht="53.05" x14ac:dyDescent="0.3">
      <c r="A21" s="1">
        <v>17</v>
      </c>
      <c r="B21" s="1">
        <v>30</v>
      </c>
      <c r="C21" s="1" t="s">
        <v>398</v>
      </c>
      <c r="D21" s="1" t="s">
        <v>410</v>
      </c>
      <c r="E21" s="1" t="s">
        <v>406</v>
      </c>
      <c r="F21" s="1" t="s">
        <v>411</v>
      </c>
      <c r="G21" s="1" t="s">
        <v>407</v>
      </c>
      <c r="H21" s="1" t="s">
        <v>407</v>
      </c>
      <c r="I21" s="1" t="s">
        <v>403</v>
      </c>
      <c r="J21" s="1" t="s">
        <v>355</v>
      </c>
      <c r="K21" s="1">
        <v>0.2</v>
      </c>
      <c r="L21" s="18">
        <v>0</v>
      </c>
      <c r="M21" s="1"/>
    </row>
    <row r="22" spans="1:13" ht="35.35" x14ac:dyDescent="0.3">
      <c r="A22" s="1">
        <v>18</v>
      </c>
      <c r="B22" s="1">
        <v>30</v>
      </c>
      <c r="C22" s="1" t="s">
        <v>398</v>
      </c>
      <c r="D22" s="1" t="s">
        <v>412</v>
      </c>
      <c r="E22" s="1" t="s">
        <v>413</v>
      </c>
      <c r="F22" s="1" t="s">
        <v>414</v>
      </c>
      <c r="G22" s="1" t="s">
        <v>415</v>
      </c>
      <c r="H22" s="1" t="s">
        <v>416</v>
      </c>
      <c r="I22" s="1" t="s">
        <v>417</v>
      </c>
      <c r="J22" s="1" t="s">
        <v>355</v>
      </c>
      <c r="K22" s="1">
        <v>2.4</v>
      </c>
      <c r="L22" s="18">
        <v>1</v>
      </c>
      <c r="M22" s="1" t="s">
        <v>418</v>
      </c>
    </row>
    <row r="23" spans="1:13" ht="35.35" x14ac:dyDescent="0.3">
      <c r="A23" s="1">
        <v>19</v>
      </c>
      <c r="B23" s="1">
        <v>56</v>
      </c>
      <c r="C23" s="1" t="s">
        <v>419</v>
      </c>
      <c r="D23" s="1" t="s">
        <v>420</v>
      </c>
      <c r="E23" s="1" t="s">
        <v>421</v>
      </c>
      <c r="F23" s="1" t="s">
        <v>370</v>
      </c>
      <c r="G23" s="1" t="s">
        <v>422</v>
      </c>
      <c r="H23" s="1" t="s">
        <v>423</v>
      </c>
      <c r="I23" s="1" t="s">
        <v>424</v>
      </c>
      <c r="J23" s="17" t="s">
        <v>356</v>
      </c>
      <c r="K23" s="1">
        <v>1.5</v>
      </c>
      <c r="L23" s="18">
        <v>0</v>
      </c>
      <c r="M23" s="1"/>
    </row>
    <row r="24" spans="1:13" ht="35.35" x14ac:dyDescent="0.3">
      <c r="A24" s="1">
        <v>20</v>
      </c>
      <c r="B24" s="1">
        <v>56</v>
      </c>
      <c r="C24" s="1" t="s">
        <v>419</v>
      </c>
      <c r="D24" s="1" t="s">
        <v>425</v>
      </c>
      <c r="E24" s="1" t="s">
        <v>426</v>
      </c>
      <c r="F24" s="1" t="s">
        <v>88</v>
      </c>
      <c r="G24" s="1" t="s">
        <v>422</v>
      </c>
      <c r="H24" s="1" t="s">
        <v>427</v>
      </c>
      <c r="I24" s="1" t="s">
        <v>424</v>
      </c>
      <c r="J24" s="17" t="s">
        <v>356</v>
      </c>
      <c r="K24" s="1">
        <v>0.7</v>
      </c>
      <c r="L24" s="18">
        <v>0</v>
      </c>
      <c r="M24" s="1"/>
    </row>
    <row r="25" spans="1:13" ht="35.35" x14ac:dyDescent="0.3">
      <c r="A25" s="1">
        <v>21</v>
      </c>
      <c r="B25" s="1">
        <v>53</v>
      </c>
      <c r="C25" s="1" t="s">
        <v>428</v>
      </c>
      <c r="D25" s="1" t="s">
        <v>429</v>
      </c>
      <c r="E25" s="1" t="s">
        <v>430</v>
      </c>
      <c r="F25" s="1" t="s">
        <v>431</v>
      </c>
      <c r="G25" s="1" t="s">
        <v>432</v>
      </c>
      <c r="H25" s="1" t="s">
        <v>433</v>
      </c>
      <c r="I25" s="1" t="s">
        <v>403</v>
      </c>
      <c r="J25" s="17" t="s">
        <v>356</v>
      </c>
      <c r="K25" s="1">
        <v>252.49199999999999</v>
      </c>
      <c r="L25" s="18">
        <v>0</v>
      </c>
      <c r="M25" s="1" t="s">
        <v>434</v>
      </c>
    </row>
    <row r="26" spans="1:13" ht="35.35" x14ac:dyDescent="0.3">
      <c r="A26" s="1">
        <v>22</v>
      </c>
      <c r="B26" s="1">
        <v>30</v>
      </c>
      <c r="C26" s="1" t="s">
        <v>398</v>
      </c>
      <c r="D26" s="1" t="s">
        <v>435</v>
      </c>
      <c r="E26" s="1" t="s">
        <v>436</v>
      </c>
      <c r="F26" s="1" t="s">
        <v>437</v>
      </c>
      <c r="G26" s="1" t="s">
        <v>432</v>
      </c>
      <c r="H26" s="1" t="s">
        <v>433</v>
      </c>
      <c r="I26" s="1" t="s">
        <v>403</v>
      </c>
      <c r="J26" s="1" t="s">
        <v>355</v>
      </c>
      <c r="K26" s="1">
        <v>1.6</v>
      </c>
      <c r="L26" s="18">
        <v>0</v>
      </c>
      <c r="M26" s="1" t="s">
        <v>438</v>
      </c>
    </row>
    <row r="27" spans="1:13" ht="53.05" x14ac:dyDescent="0.3">
      <c r="A27" s="1">
        <v>23</v>
      </c>
      <c r="B27" s="1">
        <v>56</v>
      </c>
      <c r="C27" s="1" t="s">
        <v>419</v>
      </c>
      <c r="D27" s="1" t="s">
        <v>439</v>
      </c>
      <c r="E27" s="1" t="s">
        <v>440</v>
      </c>
      <c r="F27" s="1" t="s">
        <v>441</v>
      </c>
      <c r="G27" s="1" t="s">
        <v>442</v>
      </c>
      <c r="H27" s="1" t="s">
        <v>433</v>
      </c>
      <c r="I27" s="1" t="s">
        <v>403</v>
      </c>
      <c r="J27" s="17" t="s">
        <v>356</v>
      </c>
      <c r="K27" s="1">
        <v>66</v>
      </c>
      <c r="L27" s="18">
        <v>0</v>
      </c>
      <c r="M27" s="1"/>
    </row>
    <row r="28" spans="1:13" ht="17.7" x14ac:dyDescent="0.3">
      <c r="A28" s="1">
        <v>24</v>
      </c>
      <c r="B28" s="1">
        <v>30</v>
      </c>
      <c r="C28" s="1" t="s">
        <v>398</v>
      </c>
      <c r="D28" s="1" t="s">
        <v>443</v>
      </c>
      <c r="E28" s="1" t="s">
        <v>444</v>
      </c>
      <c r="F28" s="1" t="s">
        <v>445</v>
      </c>
      <c r="G28" s="1" t="s">
        <v>446</v>
      </c>
      <c r="H28" s="1" t="s">
        <v>446</v>
      </c>
      <c r="I28" s="1" t="s">
        <v>447</v>
      </c>
      <c r="J28" s="1" t="s">
        <v>357</v>
      </c>
      <c r="K28" s="1">
        <v>7000</v>
      </c>
      <c r="L28" s="18">
        <v>0</v>
      </c>
      <c r="M28" s="1"/>
    </row>
    <row r="29" spans="1:13" ht="70.7" x14ac:dyDescent="0.3">
      <c r="A29" s="1">
        <v>25</v>
      </c>
      <c r="B29" s="1"/>
      <c r="C29" s="1" t="s">
        <v>448</v>
      </c>
      <c r="D29" s="1" t="s">
        <v>449</v>
      </c>
      <c r="E29" s="1" t="s">
        <v>440</v>
      </c>
      <c r="F29" s="1"/>
      <c r="G29" s="1" t="s">
        <v>449</v>
      </c>
      <c r="H29" s="1" t="s">
        <v>433</v>
      </c>
      <c r="I29" s="1" t="s">
        <v>424</v>
      </c>
      <c r="J29" s="17" t="s">
        <v>356</v>
      </c>
      <c r="K29" s="1">
        <v>1973</v>
      </c>
      <c r="L29" s="18">
        <v>0.4</v>
      </c>
      <c r="M29" s="1" t="s">
        <v>450</v>
      </c>
    </row>
    <row r="30" spans="1:13" ht="53.05" x14ac:dyDescent="0.3">
      <c r="A30" s="1">
        <v>26</v>
      </c>
      <c r="B30" s="1">
        <v>56</v>
      </c>
      <c r="C30" s="1" t="s">
        <v>419</v>
      </c>
      <c r="D30" s="1" t="s">
        <v>451</v>
      </c>
      <c r="E30" s="1" t="s">
        <v>452</v>
      </c>
      <c r="F30" s="1" t="s">
        <v>453</v>
      </c>
      <c r="G30" s="1" t="s">
        <v>452</v>
      </c>
      <c r="H30" s="1" t="s">
        <v>433</v>
      </c>
      <c r="I30" s="1" t="s">
        <v>454</v>
      </c>
      <c r="J30" s="1" t="s">
        <v>355</v>
      </c>
      <c r="K30" s="1">
        <v>3</v>
      </c>
      <c r="L30" s="18">
        <v>1</v>
      </c>
      <c r="M30" s="1" t="s">
        <v>455</v>
      </c>
    </row>
    <row r="31" spans="1:13" ht="53.05" x14ac:dyDescent="0.3">
      <c r="A31" s="1">
        <v>27</v>
      </c>
      <c r="B31" s="1">
        <v>53</v>
      </c>
      <c r="C31" s="1" t="s">
        <v>428</v>
      </c>
      <c r="D31" s="1" t="s">
        <v>429</v>
      </c>
      <c r="E31" s="1" t="s">
        <v>456</v>
      </c>
      <c r="F31" s="1"/>
      <c r="G31" s="1" t="s">
        <v>456</v>
      </c>
      <c r="H31" s="1" t="s">
        <v>433</v>
      </c>
      <c r="I31" s="1" t="s">
        <v>403</v>
      </c>
      <c r="J31" s="17" t="s">
        <v>356</v>
      </c>
      <c r="K31" s="1">
        <v>2700</v>
      </c>
      <c r="L31" s="18">
        <v>0.2</v>
      </c>
      <c r="M31" s="1" t="s">
        <v>457</v>
      </c>
    </row>
    <row r="32" spans="1:13" ht="35.35" x14ac:dyDescent="0.3">
      <c r="A32" s="1">
        <v>28</v>
      </c>
      <c r="B32" s="1">
        <v>30</v>
      </c>
      <c r="C32" s="1" t="s">
        <v>398</v>
      </c>
      <c r="D32" s="1" t="s">
        <v>458</v>
      </c>
      <c r="E32" s="1" t="s">
        <v>459</v>
      </c>
      <c r="F32" s="1" t="s">
        <v>460</v>
      </c>
      <c r="G32" s="1" t="s">
        <v>459</v>
      </c>
      <c r="H32" s="1" t="s">
        <v>459</v>
      </c>
      <c r="I32" s="1" t="s">
        <v>454</v>
      </c>
      <c r="J32" s="1" t="s">
        <v>355</v>
      </c>
      <c r="K32" s="1">
        <v>0.45</v>
      </c>
      <c r="L32" s="18">
        <v>1</v>
      </c>
      <c r="M32" s="1" t="s">
        <v>461</v>
      </c>
    </row>
    <row r="33" spans="1:13" ht="53.05" x14ac:dyDescent="0.3">
      <c r="A33" s="1">
        <v>29</v>
      </c>
      <c r="B33" s="1">
        <v>53</v>
      </c>
      <c r="C33" s="1" t="s">
        <v>428</v>
      </c>
      <c r="D33" s="1" t="s">
        <v>429</v>
      </c>
      <c r="E33" s="1" t="s">
        <v>440</v>
      </c>
      <c r="F33" s="1"/>
      <c r="G33" s="1" t="s">
        <v>449</v>
      </c>
      <c r="H33" s="1" t="s">
        <v>433</v>
      </c>
      <c r="I33" s="1" t="s">
        <v>424</v>
      </c>
      <c r="J33" s="17" t="s">
        <v>356</v>
      </c>
      <c r="K33" s="1">
        <v>889</v>
      </c>
      <c r="L33" s="18">
        <v>0</v>
      </c>
      <c r="M33" s="1"/>
    </row>
    <row r="34" spans="1:13" ht="265.10000000000002" x14ac:dyDescent="0.3">
      <c r="A34" s="1">
        <v>30</v>
      </c>
      <c r="B34" s="1">
        <v>18</v>
      </c>
      <c r="C34" s="1" t="s">
        <v>90</v>
      </c>
      <c r="D34" s="1" t="s">
        <v>91</v>
      </c>
      <c r="E34" s="1" t="s">
        <v>92</v>
      </c>
      <c r="F34" s="1" t="s">
        <v>93</v>
      </c>
      <c r="G34" s="1" t="s">
        <v>94</v>
      </c>
      <c r="H34" s="1" t="s">
        <v>95</v>
      </c>
      <c r="I34" s="1" t="s">
        <v>96</v>
      </c>
      <c r="J34" s="1" t="s">
        <v>97</v>
      </c>
      <c r="K34" s="1" t="s">
        <v>462</v>
      </c>
      <c r="L34" s="18">
        <v>0.75</v>
      </c>
      <c r="M34" s="1" t="s">
        <v>463</v>
      </c>
    </row>
    <row r="35" spans="1:13" ht="88.4" x14ac:dyDescent="0.3">
      <c r="A35" s="1">
        <v>31</v>
      </c>
      <c r="B35" s="1">
        <v>111</v>
      </c>
      <c r="C35" s="16" t="s">
        <v>100</v>
      </c>
      <c r="D35" s="15" t="s">
        <v>101</v>
      </c>
      <c r="E35" s="1" t="s">
        <v>102</v>
      </c>
      <c r="F35" s="1" t="s">
        <v>103</v>
      </c>
      <c r="G35" s="1" t="s">
        <v>104</v>
      </c>
      <c r="H35" s="1" t="s">
        <v>105</v>
      </c>
      <c r="I35" s="1" t="s">
        <v>106</v>
      </c>
      <c r="J35" s="1" t="s">
        <v>465</v>
      </c>
      <c r="K35" s="1" t="s">
        <v>108</v>
      </c>
      <c r="L35" s="18">
        <v>0.95</v>
      </c>
      <c r="M35" s="1" t="s">
        <v>464</v>
      </c>
    </row>
    <row r="36" spans="1:13" ht="88.4" x14ac:dyDescent="0.3">
      <c r="A36" s="1">
        <v>32</v>
      </c>
      <c r="B36" s="1">
        <v>32</v>
      </c>
      <c r="C36" s="1"/>
      <c r="D36" s="15" t="s">
        <v>277</v>
      </c>
      <c r="E36" s="1" t="s">
        <v>278</v>
      </c>
      <c r="F36" s="1" t="s">
        <v>279</v>
      </c>
      <c r="G36" s="1" t="s">
        <v>280</v>
      </c>
      <c r="H36" s="1" t="s">
        <v>280</v>
      </c>
      <c r="I36" s="1" t="s">
        <v>281</v>
      </c>
      <c r="J36" s="1" t="s">
        <v>465</v>
      </c>
      <c r="K36" s="1">
        <v>7.2839999999999998</v>
      </c>
      <c r="L36" s="1"/>
      <c r="M36" s="1" t="s">
        <v>282</v>
      </c>
    </row>
    <row r="37" spans="1:13" ht="53.05" x14ac:dyDescent="0.3">
      <c r="A37" s="1">
        <v>33</v>
      </c>
      <c r="B37" s="1">
        <v>39</v>
      </c>
      <c r="C37" s="1"/>
      <c r="D37" s="15" t="s">
        <v>283</v>
      </c>
      <c r="E37" s="1" t="s">
        <v>284</v>
      </c>
      <c r="F37" s="1"/>
      <c r="G37" s="1"/>
      <c r="H37" s="1"/>
      <c r="I37" s="1"/>
      <c r="J37" s="1"/>
      <c r="K37" s="1"/>
      <c r="L37" s="1"/>
      <c r="M37" s="1" t="s">
        <v>285</v>
      </c>
    </row>
    <row r="38" spans="1:13" ht="53.05" x14ac:dyDescent="0.3">
      <c r="A38" s="1">
        <v>34</v>
      </c>
      <c r="B38" s="1">
        <v>45</v>
      </c>
      <c r="C38" s="1"/>
      <c r="D38" s="15" t="s">
        <v>286</v>
      </c>
      <c r="E38" s="1" t="s">
        <v>284</v>
      </c>
      <c r="F38" s="1"/>
      <c r="G38" s="1"/>
      <c r="H38" s="1"/>
      <c r="I38" s="1"/>
      <c r="J38" s="1"/>
      <c r="K38" s="1"/>
      <c r="L38" s="1"/>
      <c r="M38" s="1" t="s">
        <v>466</v>
      </c>
    </row>
    <row r="39" spans="1:13" ht="53.05" x14ac:dyDescent="0.3">
      <c r="A39" s="1">
        <v>35</v>
      </c>
      <c r="B39" s="1">
        <v>103</v>
      </c>
      <c r="C39" s="1">
        <v>28</v>
      </c>
      <c r="D39" s="15" t="s">
        <v>39</v>
      </c>
      <c r="E39" s="1" t="s">
        <v>40</v>
      </c>
      <c r="F39" s="1" t="s">
        <v>25</v>
      </c>
      <c r="G39" s="1" t="s">
        <v>25</v>
      </c>
      <c r="H39" s="1" t="s">
        <v>41</v>
      </c>
      <c r="I39" s="1"/>
      <c r="J39" s="1"/>
      <c r="K39" s="1" t="s">
        <v>25</v>
      </c>
      <c r="L39" s="18" t="s">
        <v>25</v>
      </c>
      <c r="M39" s="198" t="s">
        <v>43</v>
      </c>
    </row>
    <row r="40" spans="1:13" ht="53.05" x14ac:dyDescent="0.3">
      <c r="A40" s="1">
        <v>36</v>
      </c>
      <c r="B40" s="1">
        <v>127</v>
      </c>
      <c r="C40" s="1">
        <v>33</v>
      </c>
      <c r="D40" s="1" t="s">
        <v>73</v>
      </c>
      <c r="E40" s="1" t="s">
        <v>74</v>
      </c>
      <c r="F40" s="1" t="s">
        <v>25</v>
      </c>
      <c r="G40" s="1" t="s">
        <v>25</v>
      </c>
      <c r="H40" s="1" t="s">
        <v>75</v>
      </c>
      <c r="I40" s="1" t="s">
        <v>76</v>
      </c>
      <c r="J40" s="1" t="s">
        <v>77</v>
      </c>
      <c r="K40" s="1" t="s">
        <v>25</v>
      </c>
      <c r="L40" s="18" t="s">
        <v>25</v>
      </c>
      <c r="M40" s="198" t="s">
        <v>78</v>
      </c>
    </row>
    <row r="41" spans="1:13" ht="53.05" x14ac:dyDescent="0.3">
      <c r="A41" s="1">
        <v>37</v>
      </c>
      <c r="B41" s="27">
        <v>31</v>
      </c>
      <c r="C41" s="44" t="s">
        <v>15</v>
      </c>
      <c r="D41" s="29" t="s">
        <v>288</v>
      </c>
      <c r="E41" s="27" t="s">
        <v>467</v>
      </c>
      <c r="F41" s="27" t="s">
        <v>290</v>
      </c>
      <c r="G41" s="27" t="s">
        <v>291</v>
      </c>
      <c r="H41" s="27" t="s">
        <v>291</v>
      </c>
      <c r="I41" s="27" t="s">
        <v>80</v>
      </c>
      <c r="J41" s="27" t="s">
        <v>292</v>
      </c>
      <c r="K41" s="27">
        <v>3.5590000000000002</v>
      </c>
      <c r="L41" s="28">
        <v>1</v>
      </c>
      <c r="M41" s="27" t="s">
        <v>468</v>
      </c>
    </row>
    <row r="42" spans="1:13" ht="35.35" x14ac:dyDescent="0.3">
      <c r="A42" s="1">
        <v>38</v>
      </c>
      <c r="B42" s="27">
        <v>31</v>
      </c>
      <c r="C42" s="44" t="s">
        <v>15</v>
      </c>
      <c r="D42" s="29" t="s">
        <v>288</v>
      </c>
      <c r="E42" s="27" t="s">
        <v>469</v>
      </c>
      <c r="F42" s="27" t="s">
        <v>470</v>
      </c>
      <c r="G42" s="27" t="s">
        <v>471</v>
      </c>
      <c r="H42" s="27" t="s">
        <v>471</v>
      </c>
      <c r="I42" s="27" t="s">
        <v>472</v>
      </c>
      <c r="J42" s="27" t="s">
        <v>356</v>
      </c>
      <c r="K42" s="45">
        <v>3.2</v>
      </c>
      <c r="L42" s="28">
        <v>1</v>
      </c>
      <c r="M42" s="46" t="s">
        <v>473</v>
      </c>
    </row>
    <row r="43" spans="1:13" ht="35.35" x14ac:dyDescent="0.3">
      <c r="A43" s="1">
        <v>39</v>
      </c>
      <c r="B43" s="1"/>
      <c r="C43" s="1"/>
      <c r="D43" s="1" t="s">
        <v>474</v>
      </c>
      <c r="E43" s="15" t="s">
        <v>475</v>
      </c>
      <c r="F43" s="1"/>
      <c r="G43" s="1" t="s">
        <v>476</v>
      </c>
      <c r="H43" s="1" t="s">
        <v>476</v>
      </c>
      <c r="I43" s="1" t="s">
        <v>477</v>
      </c>
      <c r="J43" s="15" t="s">
        <v>227</v>
      </c>
      <c r="K43" s="1">
        <v>35.753</v>
      </c>
      <c r="L43" s="18">
        <v>1</v>
      </c>
      <c r="M43" s="1"/>
    </row>
    <row r="44" spans="1:13" ht="35.35" x14ac:dyDescent="0.3">
      <c r="A44" s="1">
        <v>40</v>
      </c>
      <c r="B44" s="1"/>
      <c r="C44" s="1"/>
      <c r="D44" s="1" t="s">
        <v>478</v>
      </c>
      <c r="E44" s="41" t="s">
        <v>479</v>
      </c>
      <c r="F44" s="1"/>
      <c r="G44" s="1" t="s">
        <v>476</v>
      </c>
      <c r="H44" s="1" t="s">
        <v>476</v>
      </c>
      <c r="I44" s="1" t="s">
        <v>477</v>
      </c>
      <c r="J44" s="15" t="s">
        <v>227</v>
      </c>
      <c r="K44" s="1">
        <v>29.175000000000001</v>
      </c>
      <c r="L44" s="18">
        <v>1</v>
      </c>
      <c r="M44" s="1"/>
    </row>
    <row r="45" spans="1:13" ht="35.35" x14ac:dyDescent="0.3">
      <c r="A45" s="1">
        <v>41</v>
      </c>
      <c r="B45" s="1"/>
      <c r="C45" s="1"/>
      <c r="D45" s="1" t="s">
        <v>480</v>
      </c>
      <c r="E45" s="41" t="s">
        <v>481</v>
      </c>
      <c r="F45" s="1" t="s">
        <v>482</v>
      </c>
      <c r="G45" s="1" t="s">
        <v>476</v>
      </c>
      <c r="H45" s="1" t="s">
        <v>476</v>
      </c>
      <c r="I45" s="1" t="s">
        <v>477</v>
      </c>
      <c r="J45" s="15" t="s">
        <v>227</v>
      </c>
      <c r="K45" s="1">
        <v>19.045000000000002</v>
      </c>
      <c r="L45" s="18">
        <v>1</v>
      </c>
      <c r="M45" s="1"/>
    </row>
    <row r="46" spans="1:13" ht="35.35" x14ac:dyDescent="0.3">
      <c r="A46" s="1">
        <v>42</v>
      </c>
      <c r="B46" s="1"/>
      <c r="C46" s="1"/>
      <c r="D46" s="1" t="s">
        <v>483</v>
      </c>
      <c r="E46" s="1" t="s">
        <v>484</v>
      </c>
      <c r="F46" s="1" t="s">
        <v>485</v>
      </c>
      <c r="G46" s="1" t="s">
        <v>476</v>
      </c>
      <c r="H46" s="1" t="s">
        <v>476</v>
      </c>
      <c r="I46" s="1" t="s">
        <v>486</v>
      </c>
      <c r="J46" s="15" t="s">
        <v>227</v>
      </c>
      <c r="K46" s="1">
        <v>83.688000000000002</v>
      </c>
      <c r="L46" s="18">
        <v>1</v>
      </c>
      <c r="M46" s="1"/>
    </row>
    <row r="47" spans="1:13" ht="35.35" x14ac:dyDescent="0.3">
      <c r="A47" s="1">
        <v>43</v>
      </c>
      <c r="B47" s="1"/>
      <c r="C47" s="1"/>
      <c r="D47" s="1" t="s">
        <v>483</v>
      </c>
      <c r="E47" s="1" t="s">
        <v>487</v>
      </c>
      <c r="F47" s="1"/>
      <c r="G47" s="1" t="s">
        <v>476</v>
      </c>
      <c r="H47" s="1" t="s">
        <v>476</v>
      </c>
      <c r="I47" s="1" t="s">
        <v>486</v>
      </c>
      <c r="J47" s="15" t="s">
        <v>227</v>
      </c>
      <c r="K47" s="1">
        <v>49.5</v>
      </c>
      <c r="L47" s="18">
        <v>1</v>
      </c>
      <c r="M47" s="1"/>
    </row>
    <row r="48" spans="1:13" ht="35.35" x14ac:dyDescent="0.3">
      <c r="A48" s="1">
        <v>44</v>
      </c>
      <c r="B48" s="1"/>
      <c r="C48" s="1"/>
      <c r="D48" s="1" t="s">
        <v>488</v>
      </c>
      <c r="E48" s="1" t="s">
        <v>489</v>
      </c>
      <c r="F48" s="1"/>
      <c r="G48" s="1" t="s">
        <v>476</v>
      </c>
      <c r="H48" s="1" t="s">
        <v>476</v>
      </c>
      <c r="I48" s="1" t="s">
        <v>486</v>
      </c>
      <c r="J48" s="15" t="s">
        <v>227</v>
      </c>
      <c r="K48" s="1">
        <v>45.353999999999999</v>
      </c>
      <c r="L48" s="18">
        <v>1</v>
      </c>
      <c r="M48" s="1"/>
    </row>
    <row r="49" spans="1:13" ht="35.35" x14ac:dyDescent="0.3">
      <c r="A49" s="1">
        <v>45</v>
      </c>
      <c r="B49" s="1"/>
      <c r="C49" s="1"/>
      <c r="D49" s="1" t="s">
        <v>478</v>
      </c>
      <c r="E49" s="1" t="s">
        <v>490</v>
      </c>
      <c r="F49" s="1"/>
      <c r="G49" s="1" t="s">
        <v>476</v>
      </c>
      <c r="H49" s="1" t="s">
        <v>476</v>
      </c>
      <c r="I49" s="1" t="s">
        <v>486</v>
      </c>
      <c r="J49" s="15" t="s">
        <v>227</v>
      </c>
      <c r="K49" s="1">
        <v>16.751000000000001</v>
      </c>
      <c r="L49" s="18">
        <v>1</v>
      </c>
      <c r="M49" s="1"/>
    </row>
    <row r="50" spans="1:13" ht="35.35" x14ac:dyDescent="0.3">
      <c r="A50" s="1">
        <v>46</v>
      </c>
      <c r="B50" s="1"/>
      <c r="C50" s="1"/>
      <c r="D50" s="1" t="s">
        <v>483</v>
      </c>
      <c r="E50" s="1" t="s">
        <v>491</v>
      </c>
      <c r="F50" s="1"/>
      <c r="G50" s="1" t="s">
        <v>476</v>
      </c>
      <c r="H50" s="1" t="s">
        <v>476</v>
      </c>
      <c r="I50" s="1" t="s">
        <v>486</v>
      </c>
      <c r="J50" s="15" t="s">
        <v>227</v>
      </c>
      <c r="K50" s="1">
        <v>48.313000000000002</v>
      </c>
      <c r="L50" s="18">
        <v>1</v>
      </c>
      <c r="M50" s="1"/>
    </row>
    <row r="51" spans="1:13" ht="35.35" x14ac:dyDescent="0.3">
      <c r="A51" s="1">
        <v>47</v>
      </c>
      <c r="B51" s="1"/>
      <c r="C51" s="1"/>
      <c r="D51" s="1" t="s">
        <v>488</v>
      </c>
      <c r="E51" s="1" t="s">
        <v>492</v>
      </c>
      <c r="F51" s="1"/>
      <c r="G51" s="1" t="s">
        <v>476</v>
      </c>
      <c r="H51" s="1" t="s">
        <v>476</v>
      </c>
      <c r="I51" s="1" t="s">
        <v>486</v>
      </c>
      <c r="J51" s="15" t="s">
        <v>227</v>
      </c>
      <c r="K51" s="1">
        <v>23.001999999999999</v>
      </c>
      <c r="L51" s="18">
        <v>1</v>
      </c>
      <c r="M51" s="1"/>
    </row>
    <row r="52" spans="1:13" ht="35.35" x14ac:dyDescent="0.3">
      <c r="A52" s="1">
        <v>48</v>
      </c>
      <c r="B52" s="1"/>
      <c r="C52" s="1"/>
      <c r="D52" s="1" t="s">
        <v>493</v>
      </c>
      <c r="E52" s="1" t="s">
        <v>494</v>
      </c>
      <c r="F52" s="1"/>
      <c r="G52" s="1" t="s">
        <v>476</v>
      </c>
      <c r="H52" s="1" t="s">
        <v>476</v>
      </c>
      <c r="I52" s="1" t="s">
        <v>486</v>
      </c>
      <c r="J52" s="15" t="s">
        <v>227</v>
      </c>
      <c r="K52" s="1">
        <v>10.945</v>
      </c>
      <c r="L52" s="18">
        <v>1</v>
      </c>
      <c r="M52" s="1"/>
    </row>
    <row r="53" spans="1:13" ht="35.35" x14ac:dyDescent="0.3">
      <c r="A53" s="1">
        <v>49</v>
      </c>
      <c r="B53" s="1"/>
      <c r="C53" s="1"/>
      <c r="D53" s="1" t="s">
        <v>483</v>
      </c>
      <c r="E53" s="1" t="s">
        <v>495</v>
      </c>
      <c r="F53" s="1"/>
      <c r="G53" s="1" t="s">
        <v>476</v>
      </c>
      <c r="H53" s="1" t="s">
        <v>476</v>
      </c>
      <c r="I53" s="1" t="s">
        <v>486</v>
      </c>
      <c r="J53" s="15" t="s">
        <v>227</v>
      </c>
      <c r="K53" s="1">
        <v>39.231000000000002</v>
      </c>
      <c r="L53" s="18">
        <v>1</v>
      </c>
      <c r="M53" s="1"/>
    </row>
    <row r="54" spans="1:13" ht="53.05" x14ac:dyDescent="0.3">
      <c r="A54" s="1">
        <v>50</v>
      </c>
      <c r="B54" s="1"/>
      <c r="C54" s="1"/>
      <c r="D54" s="1" t="s">
        <v>496</v>
      </c>
      <c r="E54" s="41" t="s">
        <v>497</v>
      </c>
      <c r="F54" s="1"/>
      <c r="G54" s="1" t="s">
        <v>476</v>
      </c>
      <c r="H54" s="1" t="s">
        <v>476</v>
      </c>
      <c r="I54" s="1" t="s">
        <v>486</v>
      </c>
      <c r="J54" s="15" t="s">
        <v>227</v>
      </c>
      <c r="K54" s="1">
        <v>29.873999999999999</v>
      </c>
      <c r="L54" s="18">
        <v>1</v>
      </c>
      <c r="M54" s="1"/>
    </row>
    <row r="55" spans="1:13" ht="53.05" x14ac:dyDescent="0.3">
      <c r="A55" s="1">
        <v>51</v>
      </c>
      <c r="B55" s="1">
        <v>75</v>
      </c>
      <c r="C55" s="16" t="s">
        <v>498</v>
      </c>
      <c r="D55" s="1" t="s">
        <v>499</v>
      </c>
      <c r="E55" s="41" t="s">
        <v>500</v>
      </c>
      <c r="F55" s="1" t="s">
        <v>501</v>
      </c>
      <c r="G55" s="1" t="s">
        <v>476</v>
      </c>
      <c r="H55" s="1" t="s">
        <v>476</v>
      </c>
      <c r="I55" s="1" t="s">
        <v>486</v>
      </c>
      <c r="J55" s="1" t="s">
        <v>502</v>
      </c>
      <c r="K55" s="1">
        <v>25.503</v>
      </c>
      <c r="L55" s="18">
        <v>1</v>
      </c>
      <c r="M55" s="1"/>
    </row>
    <row r="56" spans="1:13" ht="35.35" x14ac:dyDescent="0.3">
      <c r="A56" s="1">
        <v>52</v>
      </c>
      <c r="B56" s="1">
        <v>75</v>
      </c>
      <c r="C56" s="16" t="s">
        <v>498</v>
      </c>
      <c r="D56" s="1" t="s">
        <v>499</v>
      </c>
      <c r="E56" s="41" t="s">
        <v>503</v>
      </c>
      <c r="F56" s="1" t="s">
        <v>504</v>
      </c>
      <c r="G56" s="1" t="s">
        <v>476</v>
      </c>
      <c r="H56" s="1" t="s">
        <v>476</v>
      </c>
      <c r="I56" s="1" t="s">
        <v>486</v>
      </c>
      <c r="J56" s="1" t="s">
        <v>502</v>
      </c>
      <c r="K56" s="1">
        <v>4.3</v>
      </c>
      <c r="L56" s="18">
        <v>1</v>
      </c>
      <c r="M56" s="1"/>
    </row>
    <row r="57" spans="1:13" ht="35.35" x14ac:dyDescent="0.3">
      <c r="A57" s="1">
        <v>53</v>
      </c>
      <c r="B57" s="1"/>
      <c r="C57" s="1"/>
      <c r="D57" s="1" t="s">
        <v>505</v>
      </c>
      <c r="E57" s="41" t="s">
        <v>506</v>
      </c>
      <c r="F57" s="1" t="s">
        <v>507</v>
      </c>
      <c r="G57" s="1" t="s">
        <v>476</v>
      </c>
      <c r="H57" s="1" t="s">
        <v>476</v>
      </c>
      <c r="I57" s="1" t="s">
        <v>486</v>
      </c>
      <c r="J57" s="1" t="s">
        <v>502</v>
      </c>
      <c r="K57" s="1">
        <v>12.125</v>
      </c>
      <c r="L57" s="18">
        <v>1</v>
      </c>
      <c r="M57" s="1"/>
    </row>
    <row r="58" spans="1:13" ht="53.05" x14ac:dyDescent="0.3">
      <c r="A58" s="1">
        <v>54</v>
      </c>
      <c r="B58" s="1"/>
      <c r="C58" s="1"/>
      <c r="D58" s="1" t="s">
        <v>508</v>
      </c>
      <c r="E58" s="15" t="s">
        <v>509</v>
      </c>
      <c r="F58" s="1" t="s">
        <v>88</v>
      </c>
      <c r="G58" s="1" t="s">
        <v>476</v>
      </c>
      <c r="H58" s="1" t="s">
        <v>476</v>
      </c>
      <c r="I58" s="1" t="s">
        <v>510</v>
      </c>
      <c r="J58" s="15" t="s">
        <v>227</v>
      </c>
      <c r="K58" s="42">
        <v>17.2</v>
      </c>
      <c r="L58" s="1"/>
      <c r="M58" s="1" t="s">
        <v>508</v>
      </c>
    </row>
    <row r="59" spans="1:13" ht="41.9" customHeight="1" x14ac:dyDescent="0.3">
      <c r="A59" s="1">
        <v>55</v>
      </c>
      <c r="B59" s="1"/>
      <c r="C59" s="1"/>
      <c r="D59" s="1" t="s">
        <v>511</v>
      </c>
      <c r="E59" s="41" t="s">
        <v>512</v>
      </c>
      <c r="F59" s="1"/>
      <c r="G59" s="1" t="s">
        <v>476</v>
      </c>
      <c r="H59" s="1" t="s">
        <v>476</v>
      </c>
      <c r="I59" s="1" t="s">
        <v>510</v>
      </c>
      <c r="J59" s="15" t="s">
        <v>227</v>
      </c>
      <c r="K59" s="1">
        <v>29.65</v>
      </c>
      <c r="L59" s="1"/>
      <c r="M59" s="1"/>
    </row>
    <row r="60" spans="1:13" ht="88.4" x14ac:dyDescent="0.3">
      <c r="A60" s="1">
        <v>56</v>
      </c>
      <c r="B60" s="15">
        <v>80</v>
      </c>
      <c r="C60" s="16" t="s">
        <v>19</v>
      </c>
      <c r="D60" s="15" t="s">
        <v>20</v>
      </c>
      <c r="E60" s="15" t="s">
        <v>513</v>
      </c>
      <c r="F60" s="199"/>
      <c r="G60" s="15" t="s">
        <v>21</v>
      </c>
      <c r="H60" s="15" t="s">
        <v>21</v>
      </c>
      <c r="I60" s="15" t="s">
        <v>514</v>
      </c>
      <c r="J60" s="15" t="s">
        <v>227</v>
      </c>
      <c r="K60" s="15">
        <v>125.32</v>
      </c>
      <c r="L60" s="197">
        <v>1</v>
      </c>
      <c r="M60" s="200" t="s">
        <v>515</v>
      </c>
    </row>
    <row r="61" spans="1:13" ht="53.05" x14ac:dyDescent="0.3">
      <c r="A61" s="1">
        <v>57</v>
      </c>
      <c r="B61" s="201">
        <v>81</v>
      </c>
      <c r="C61" s="202" t="s">
        <v>26</v>
      </c>
      <c r="D61" s="201" t="s">
        <v>27</v>
      </c>
      <c r="E61" s="201" t="s">
        <v>28</v>
      </c>
      <c r="F61" s="15" t="s">
        <v>228</v>
      </c>
      <c r="G61" s="201" t="s">
        <v>21</v>
      </c>
      <c r="H61" s="201" t="s">
        <v>21</v>
      </c>
      <c r="I61" s="201" t="s">
        <v>229</v>
      </c>
      <c r="J61" s="201" t="s">
        <v>230</v>
      </c>
      <c r="K61" s="201"/>
      <c r="L61" s="203">
        <v>0</v>
      </c>
      <c r="M61" s="204"/>
    </row>
    <row r="62" spans="1:13" ht="35.35" x14ac:dyDescent="0.3">
      <c r="A62" s="1">
        <v>58</v>
      </c>
      <c r="B62" s="201">
        <v>114</v>
      </c>
      <c r="C62" s="16" t="s">
        <v>231</v>
      </c>
      <c r="D62" s="15" t="s">
        <v>232</v>
      </c>
      <c r="E62" s="15" t="s">
        <v>233</v>
      </c>
      <c r="F62" s="15"/>
      <c r="G62" s="15" t="s">
        <v>21</v>
      </c>
      <c r="H62" s="15" t="s">
        <v>21</v>
      </c>
      <c r="I62" s="15"/>
      <c r="J62" s="15"/>
      <c r="K62" s="15"/>
      <c r="L62" s="197">
        <v>0.16</v>
      </c>
      <c r="M62" s="200" t="s">
        <v>516</v>
      </c>
    </row>
    <row r="63" spans="1:13" ht="194.4" x14ac:dyDescent="0.3">
      <c r="A63" s="1">
        <v>59</v>
      </c>
      <c r="B63" s="201">
        <v>116</v>
      </c>
      <c r="C63" s="16" t="s">
        <v>234</v>
      </c>
      <c r="D63" s="15" t="s">
        <v>235</v>
      </c>
      <c r="E63" s="201" t="s">
        <v>236</v>
      </c>
      <c r="F63" s="201"/>
      <c r="G63" s="15" t="s">
        <v>21</v>
      </c>
      <c r="H63" s="15" t="s">
        <v>21</v>
      </c>
      <c r="I63" s="201" t="s">
        <v>238</v>
      </c>
      <c r="J63" s="201"/>
      <c r="K63" s="201"/>
      <c r="L63" s="201"/>
      <c r="M63" s="201" t="s">
        <v>239</v>
      </c>
    </row>
    <row r="64" spans="1:13" ht="70.7" x14ac:dyDescent="0.3">
      <c r="A64" s="1">
        <v>60</v>
      </c>
      <c r="B64" s="201">
        <v>118</v>
      </c>
      <c r="C64" s="16" t="s">
        <v>240</v>
      </c>
      <c r="D64" s="15" t="s">
        <v>241</v>
      </c>
      <c r="E64" s="201" t="s">
        <v>40</v>
      </c>
      <c r="F64" s="201"/>
      <c r="G64" s="201"/>
      <c r="H64" s="201"/>
      <c r="I64" s="121" t="s">
        <v>70</v>
      </c>
      <c r="J64" s="201"/>
      <c r="K64" s="201"/>
      <c r="L64" s="201"/>
      <c r="M64" s="201" t="s">
        <v>242</v>
      </c>
    </row>
    <row r="65" spans="1:13" ht="35.35" x14ac:dyDescent="0.3">
      <c r="A65" s="1">
        <v>61</v>
      </c>
      <c r="B65" s="201">
        <v>106</v>
      </c>
      <c r="C65" s="16" t="s">
        <v>243</v>
      </c>
      <c r="D65" s="15" t="s">
        <v>244</v>
      </c>
      <c r="E65" s="201" t="s">
        <v>40</v>
      </c>
      <c r="F65" s="201"/>
      <c r="G65" s="201"/>
      <c r="H65" s="201"/>
      <c r="I65" s="121" t="s">
        <v>70</v>
      </c>
      <c r="J65" s="201"/>
      <c r="K65" s="201"/>
      <c r="L65" s="201"/>
      <c r="M65" s="201" t="s">
        <v>245</v>
      </c>
    </row>
    <row r="66" spans="1:13" ht="35.35" x14ac:dyDescent="0.3">
      <c r="A66" s="1">
        <v>62</v>
      </c>
      <c r="B66" s="201">
        <v>104</v>
      </c>
      <c r="C66" s="16" t="s">
        <v>246</v>
      </c>
      <c r="D66" s="201" t="s">
        <v>247</v>
      </c>
      <c r="E66" s="201" t="s">
        <v>40</v>
      </c>
      <c r="F66" s="201"/>
      <c r="G66" s="201"/>
      <c r="H66" s="201"/>
      <c r="I66" s="121" t="s">
        <v>70</v>
      </c>
      <c r="J66" s="201"/>
      <c r="K66" s="201"/>
      <c r="L66" s="201"/>
      <c r="M66" s="201" t="s">
        <v>248</v>
      </c>
    </row>
    <row r="67" spans="1:13" ht="35.35" x14ac:dyDescent="0.3">
      <c r="A67" s="1">
        <v>63</v>
      </c>
      <c r="B67" s="205">
        <v>29</v>
      </c>
      <c r="C67" s="206" t="s">
        <v>15</v>
      </c>
      <c r="D67" s="207" t="s">
        <v>16</v>
      </c>
      <c r="E67" s="205" t="s">
        <v>517</v>
      </c>
      <c r="F67" s="205" t="s">
        <v>518</v>
      </c>
      <c r="G67" s="205" t="s">
        <v>519</v>
      </c>
      <c r="H67" s="205" t="s">
        <v>519</v>
      </c>
      <c r="I67" s="205" t="s">
        <v>42</v>
      </c>
      <c r="J67" s="205">
        <v>5</v>
      </c>
      <c r="K67" s="205">
        <v>4.5</v>
      </c>
      <c r="L67" s="208">
        <v>1</v>
      </c>
      <c r="M67" s="205" t="s">
        <v>520</v>
      </c>
    </row>
    <row r="68" spans="1:13" ht="35.35" x14ac:dyDescent="0.3">
      <c r="A68" s="1">
        <v>64</v>
      </c>
      <c r="B68" s="205">
        <v>29</v>
      </c>
      <c r="C68" s="206" t="s">
        <v>15</v>
      </c>
      <c r="D68" s="207" t="s">
        <v>16</v>
      </c>
      <c r="E68" s="205" t="s">
        <v>521</v>
      </c>
      <c r="F68" s="205" t="s">
        <v>522</v>
      </c>
      <c r="G68" s="205" t="s">
        <v>523</v>
      </c>
      <c r="H68" s="205" t="s">
        <v>523</v>
      </c>
      <c r="I68" s="205" t="s">
        <v>524</v>
      </c>
      <c r="J68" s="205">
        <v>5</v>
      </c>
      <c r="K68" s="205">
        <v>1.3440000000000001</v>
      </c>
      <c r="L68" s="208">
        <v>0.1</v>
      </c>
      <c r="M68" s="205"/>
    </row>
    <row r="69" spans="1:13" ht="17.7" x14ac:dyDescent="0.3">
      <c r="A69" s="1">
        <v>65</v>
      </c>
      <c r="B69" s="205">
        <v>29</v>
      </c>
      <c r="C69" s="206" t="s">
        <v>15</v>
      </c>
      <c r="D69" s="207" t="s">
        <v>16</v>
      </c>
      <c r="E69" s="205" t="s">
        <v>525</v>
      </c>
      <c r="F69" s="205" t="s">
        <v>526</v>
      </c>
      <c r="G69" s="205" t="s">
        <v>525</v>
      </c>
      <c r="H69" s="205" t="s">
        <v>525</v>
      </c>
      <c r="I69" s="205" t="s">
        <v>527</v>
      </c>
      <c r="J69" s="205">
        <v>1</v>
      </c>
      <c r="K69" s="205">
        <v>1.9</v>
      </c>
      <c r="L69" s="208">
        <v>0.7</v>
      </c>
      <c r="M69" s="205" t="s">
        <v>528</v>
      </c>
    </row>
    <row r="70" spans="1:13" ht="35.35" x14ac:dyDescent="0.3">
      <c r="A70" s="1">
        <v>66</v>
      </c>
      <c r="B70" s="205">
        <v>29</v>
      </c>
      <c r="C70" s="206" t="s">
        <v>15</v>
      </c>
      <c r="D70" s="207" t="s">
        <v>16</v>
      </c>
      <c r="E70" s="205" t="s">
        <v>529</v>
      </c>
      <c r="F70" s="205" t="s">
        <v>530</v>
      </c>
      <c r="G70" s="205" t="s">
        <v>531</v>
      </c>
      <c r="H70" s="205" t="s">
        <v>531</v>
      </c>
      <c r="I70" s="205" t="s">
        <v>527</v>
      </c>
      <c r="J70" s="205">
        <v>1</v>
      </c>
      <c r="K70" s="205">
        <v>1.159</v>
      </c>
      <c r="L70" s="208">
        <v>0.4</v>
      </c>
      <c r="M70" s="205" t="s">
        <v>532</v>
      </c>
    </row>
    <row r="71" spans="1:13" ht="35.35" x14ac:dyDescent="0.3">
      <c r="A71" s="1">
        <v>67</v>
      </c>
      <c r="B71" s="205">
        <v>29</v>
      </c>
      <c r="C71" s="206" t="s">
        <v>15</v>
      </c>
      <c r="D71" s="207" t="s">
        <v>16</v>
      </c>
      <c r="E71" s="205" t="s">
        <v>533</v>
      </c>
      <c r="F71" s="205" t="s">
        <v>534</v>
      </c>
      <c r="G71" s="205" t="s">
        <v>535</v>
      </c>
      <c r="H71" s="205" t="s">
        <v>535</v>
      </c>
      <c r="I71" s="205" t="s">
        <v>42</v>
      </c>
      <c r="J71" s="205"/>
      <c r="K71" s="205">
        <v>2.6549999999999998</v>
      </c>
      <c r="L71" s="208"/>
      <c r="M71" s="209" t="s">
        <v>272</v>
      </c>
    </row>
    <row r="72" spans="1:13" ht="35.35" x14ac:dyDescent="0.3">
      <c r="A72" s="1">
        <v>68</v>
      </c>
      <c r="B72" s="205">
        <v>29</v>
      </c>
      <c r="C72" s="206" t="s">
        <v>15</v>
      </c>
      <c r="D72" s="207" t="s">
        <v>16</v>
      </c>
      <c r="E72" s="205" t="s">
        <v>536</v>
      </c>
      <c r="F72" s="210" t="s">
        <v>537</v>
      </c>
      <c r="G72" s="205" t="s">
        <v>538</v>
      </c>
      <c r="H72" s="205" t="s">
        <v>538</v>
      </c>
      <c r="I72" s="205" t="s">
        <v>42</v>
      </c>
      <c r="J72" s="205" t="s">
        <v>539</v>
      </c>
      <c r="K72" s="211" t="s">
        <v>540</v>
      </c>
      <c r="L72" s="208">
        <v>1</v>
      </c>
      <c r="M72" s="205" t="s">
        <v>541</v>
      </c>
    </row>
    <row r="73" spans="1:13" ht="53.05" x14ac:dyDescent="0.3">
      <c r="A73" s="1">
        <v>69</v>
      </c>
      <c r="B73" s="4">
        <v>36</v>
      </c>
      <c r="C73" s="4"/>
      <c r="D73" s="15" t="s">
        <v>542</v>
      </c>
      <c r="E73" s="1" t="s">
        <v>543</v>
      </c>
      <c r="F73" s="1" t="s">
        <v>544</v>
      </c>
      <c r="G73" s="1" t="s">
        <v>545</v>
      </c>
      <c r="H73" s="1" t="s">
        <v>545</v>
      </c>
      <c r="I73" s="1" t="s">
        <v>42</v>
      </c>
      <c r="J73" s="4">
        <v>5</v>
      </c>
      <c r="K73" s="212" t="s">
        <v>546</v>
      </c>
      <c r="L73" s="213">
        <v>1</v>
      </c>
      <c r="M73" s="4" t="s">
        <v>547</v>
      </c>
    </row>
    <row r="74" spans="1:13" ht="53.05" x14ac:dyDescent="0.3">
      <c r="A74" s="1">
        <v>70</v>
      </c>
      <c r="B74" s="4">
        <v>36</v>
      </c>
      <c r="C74" s="4"/>
      <c r="D74" s="15" t="s">
        <v>542</v>
      </c>
      <c r="E74" s="4" t="s">
        <v>548</v>
      </c>
      <c r="F74" s="4" t="s">
        <v>549</v>
      </c>
      <c r="G74" s="214" t="s">
        <v>550</v>
      </c>
      <c r="H74" s="4" t="s">
        <v>551</v>
      </c>
      <c r="I74" s="1" t="s">
        <v>42</v>
      </c>
      <c r="J74" s="4">
        <v>5</v>
      </c>
      <c r="K74" s="4" t="s">
        <v>552</v>
      </c>
      <c r="L74" s="213">
        <v>0.8</v>
      </c>
      <c r="M74" s="4" t="s">
        <v>553</v>
      </c>
    </row>
    <row r="75" spans="1:13" ht="35.35" x14ac:dyDescent="0.3">
      <c r="A75" s="1">
        <v>71</v>
      </c>
      <c r="B75" s="205">
        <v>42</v>
      </c>
      <c r="C75" s="1"/>
      <c r="D75" s="207" t="s">
        <v>554</v>
      </c>
      <c r="E75" s="205"/>
      <c r="F75" s="205">
        <v>0</v>
      </c>
      <c r="G75" s="205"/>
      <c r="H75" s="205"/>
      <c r="I75" s="205"/>
      <c r="J75" s="205"/>
      <c r="K75" s="205"/>
      <c r="L75" s="205"/>
      <c r="M75" s="205"/>
    </row>
    <row r="76" spans="1:13" ht="35.35" x14ac:dyDescent="0.3">
      <c r="A76" s="1">
        <v>72</v>
      </c>
      <c r="B76" s="4">
        <v>47</v>
      </c>
      <c r="C76" s="2" t="s">
        <v>555</v>
      </c>
      <c r="D76" s="15" t="s">
        <v>556</v>
      </c>
      <c r="E76" s="4" t="s">
        <v>557</v>
      </c>
      <c r="F76" s="4" t="s">
        <v>558</v>
      </c>
      <c r="G76" s="4" t="s">
        <v>559</v>
      </c>
      <c r="H76" s="4" t="s">
        <v>559</v>
      </c>
      <c r="I76" s="4" t="s">
        <v>560</v>
      </c>
      <c r="J76" s="4">
        <v>4</v>
      </c>
      <c r="K76" s="4">
        <v>19.526</v>
      </c>
      <c r="L76" s="213">
        <v>1</v>
      </c>
      <c r="M76" s="4"/>
    </row>
    <row r="77" spans="1:13" ht="35.35" x14ac:dyDescent="0.3">
      <c r="A77" s="1">
        <v>73</v>
      </c>
      <c r="B77" s="205">
        <v>48</v>
      </c>
      <c r="C77" s="2" t="s">
        <v>561</v>
      </c>
      <c r="D77" s="207" t="s">
        <v>562</v>
      </c>
      <c r="E77" s="205" t="s">
        <v>563</v>
      </c>
      <c r="F77" s="205">
        <v>1</v>
      </c>
      <c r="G77" s="205" t="s">
        <v>564</v>
      </c>
      <c r="H77" s="205" t="s">
        <v>564</v>
      </c>
      <c r="I77" s="205" t="s">
        <v>527</v>
      </c>
      <c r="J77" s="205">
        <v>5</v>
      </c>
      <c r="K77" s="205">
        <v>16.765000000000001</v>
      </c>
      <c r="L77" s="205">
        <v>100</v>
      </c>
      <c r="M77" s="205" t="s">
        <v>563</v>
      </c>
    </row>
    <row r="78" spans="1:13" ht="35.35" x14ac:dyDescent="0.3">
      <c r="A78" s="1">
        <v>74</v>
      </c>
      <c r="B78" s="4">
        <v>49</v>
      </c>
      <c r="C78" s="2" t="s">
        <v>565</v>
      </c>
      <c r="D78" s="15" t="s">
        <v>566</v>
      </c>
      <c r="E78" s="1"/>
      <c r="F78" s="1">
        <v>0</v>
      </c>
      <c r="G78" s="1"/>
      <c r="H78" s="1"/>
      <c r="I78" s="4"/>
      <c r="J78" s="4"/>
      <c r="K78" s="4"/>
      <c r="L78" s="4"/>
      <c r="M78" s="4"/>
    </row>
    <row r="79" spans="1:13" ht="35.35" x14ac:dyDescent="0.3">
      <c r="A79" s="1">
        <v>75</v>
      </c>
      <c r="B79" s="205">
        <v>50</v>
      </c>
      <c r="C79" s="2" t="s">
        <v>567</v>
      </c>
      <c r="D79" s="207" t="s">
        <v>568</v>
      </c>
      <c r="E79" s="205"/>
      <c r="F79" s="205">
        <v>0</v>
      </c>
      <c r="G79" s="205"/>
      <c r="H79" s="205"/>
      <c r="I79" s="205"/>
      <c r="J79" s="205"/>
      <c r="K79" s="205"/>
      <c r="L79" s="205"/>
      <c r="M79" s="205"/>
    </row>
    <row r="80" spans="1:13" ht="35.35" x14ac:dyDescent="0.3">
      <c r="A80" s="1">
        <v>76</v>
      </c>
      <c r="B80" s="4">
        <v>51</v>
      </c>
      <c r="C80" s="2" t="s">
        <v>569</v>
      </c>
      <c r="D80" s="15" t="s">
        <v>570</v>
      </c>
      <c r="E80" s="4"/>
      <c r="F80" s="4">
        <v>0</v>
      </c>
      <c r="G80" s="4"/>
      <c r="H80" s="4"/>
      <c r="I80" s="4"/>
      <c r="J80" s="4"/>
      <c r="K80" s="4"/>
      <c r="L80" s="4"/>
      <c r="M80" s="4"/>
    </row>
    <row r="81" spans="1:13" ht="35.35" x14ac:dyDescent="0.3">
      <c r="A81" s="1">
        <v>77</v>
      </c>
      <c r="B81" s="205">
        <v>55</v>
      </c>
      <c r="C81" s="1"/>
      <c r="D81" s="207" t="s">
        <v>571</v>
      </c>
      <c r="E81" s="205"/>
      <c r="F81" s="205">
        <v>0</v>
      </c>
      <c r="G81" s="205"/>
      <c r="H81" s="205"/>
      <c r="I81" s="205"/>
      <c r="J81" s="205"/>
      <c r="K81" s="205"/>
      <c r="L81" s="205"/>
      <c r="M81" s="205"/>
    </row>
    <row r="82" spans="1:13" ht="35.35" x14ac:dyDescent="0.3">
      <c r="A82" s="1">
        <v>78</v>
      </c>
      <c r="B82" s="4">
        <v>76</v>
      </c>
      <c r="C82" s="2" t="s">
        <v>572</v>
      </c>
      <c r="D82" s="15" t="s">
        <v>573</v>
      </c>
      <c r="E82" s="4" t="s">
        <v>557</v>
      </c>
      <c r="F82" s="124">
        <v>0</v>
      </c>
      <c r="G82" s="4" t="s">
        <v>559</v>
      </c>
      <c r="H82" s="4" t="s">
        <v>559</v>
      </c>
      <c r="I82" s="4" t="s">
        <v>560</v>
      </c>
      <c r="J82" s="124">
        <v>3</v>
      </c>
      <c r="K82" s="124">
        <v>21.966000000000001</v>
      </c>
      <c r="L82" s="215">
        <v>1</v>
      </c>
      <c r="M82" s="124"/>
    </row>
    <row r="83" spans="1:13" ht="53.05" x14ac:dyDescent="0.3">
      <c r="A83" s="1">
        <v>79</v>
      </c>
      <c r="B83" s="4">
        <v>1</v>
      </c>
      <c r="C83" s="4" t="s">
        <v>311</v>
      </c>
      <c r="D83" s="4" t="s">
        <v>312</v>
      </c>
      <c r="E83" s="4" t="s">
        <v>313</v>
      </c>
      <c r="F83" s="4"/>
      <c r="G83" s="4" t="s">
        <v>314</v>
      </c>
      <c r="H83" s="4" t="s">
        <v>315</v>
      </c>
      <c r="I83" s="4" t="s">
        <v>316</v>
      </c>
      <c r="J83" s="4"/>
      <c r="K83" s="4"/>
      <c r="L83" s="4"/>
      <c r="M83" s="4" t="s">
        <v>317</v>
      </c>
    </row>
    <row r="84" spans="1:13" ht="53.05" x14ac:dyDescent="0.3">
      <c r="A84" s="1">
        <v>80</v>
      </c>
      <c r="B84" s="4">
        <v>19</v>
      </c>
      <c r="C84" s="4" t="s">
        <v>318</v>
      </c>
      <c r="D84" s="4" t="s">
        <v>319</v>
      </c>
      <c r="E84" s="4" t="s">
        <v>320</v>
      </c>
      <c r="F84" s="4"/>
      <c r="G84" s="4" t="s">
        <v>314</v>
      </c>
      <c r="H84" s="4" t="s">
        <v>315</v>
      </c>
      <c r="I84" s="4" t="s">
        <v>321</v>
      </c>
      <c r="J84" s="4"/>
      <c r="K84" s="4"/>
      <c r="L84" s="4"/>
      <c r="M84" s="4" t="s">
        <v>317</v>
      </c>
    </row>
    <row r="85" spans="1:13" ht="53.05" x14ac:dyDescent="0.3">
      <c r="A85" s="1">
        <v>81</v>
      </c>
      <c r="B85" s="4">
        <v>96</v>
      </c>
      <c r="C85" s="4" t="s">
        <v>322</v>
      </c>
      <c r="D85" s="4" t="s">
        <v>323</v>
      </c>
      <c r="E85" s="4" t="s">
        <v>324</v>
      </c>
      <c r="F85" s="4" t="s">
        <v>325</v>
      </c>
      <c r="G85" s="4" t="s">
        <v>314</v>
      </c>
      <c r="H85" s="4" t="s">
        <v>326</v>
      </c>
      <c r="I85" s="4" t="s">
        <v>327</v>
      </c>
      <c r="J85" s="4" t="s">
        <v>292</v>
      </c>
      <c r="K85" s="4">
        <v>0</v>
      </c>
      <c r="L85" s="213">
        <v>1</v>
      </c>
      <c r="M85" s="4" t="s">
        <v>574</v>
      </c>
    </row>
    <row r="86" spans="1:13" ht="53.05" x14ac:dyDescent="0.3">
      <c r="A86" s="1">
        <v>82</v>
      </c>
      <c r="B86" s="4">
        <v>102</v>
      </c>
      <c r="C86" s="4">
        <v>29</v>
      </c>
      <c r="D86" s="4" t="s">
        <v>330</v>
      </c>
      <c r="E86" s="4" t="s">
        <v>331</v>
      </c>
      <c r="F86" s="4"/>
      <c r="G86" s="4" t="s">
        <v>314</v>
      </c>
      <c r="H86" s="4" t="s">
        <v>332</v>
      </c>
      <c r="I86" s="4" t="s">
        <v>333</v>
      </c>
      <c r="J86" s="4" t="s">
        <v>356</v>
      </c>
      <c r="K86" s="4">
        <v>199.5</v>
      </c>
      <c r="L86" s="213">
        <v>0.3</v>
      </c>
      <c r="M86" s="4" t="s">
        <v>334</v>
      </c>
    </row>
    <row r="87" spans="1:13" ht="70.7" x14ac:dyDescent="0.3">
      <c r="A87" s="1">
        <v>83</v>
      </c>
      <c r="B87" s="4">
        <v>107</v>
      </c>
      <c r="C87" s="4">
        <v>30</v>
      </c>
      <c r="D87" s="4" t="s">
        <v>336</v>
      </c>
      <c r="E87" s="4" t="s">
        <v>331</v>
      </c>
      <c r="F87" s="4"/>
      <c r="G87" s="4" t="s">
        <v>337</v>
      </c>
      <c r="H87" s="4" t="s">
        <v>338</v>
      </c>
      <c r="I87" s="216">
        <v>43917</v>
      </c>
      <c r="J87" s="4" t="s">
        <v>355</v>
      </c>
      <c r="K87" s="217">
        <v>4606.8599999999997</v>
      </c>
      <c r="L87" s="213">
        <v>0.2</v>
      </c>
      <c r="M87" s="4" t="s">
        <v>575</v>
      </c>
    </row>
    <row r="88" spans="1:13" ht="35.35" x14ac:dyDescent="0.3">
      <c r="A88" s="1">
        <v>84</v>
      </c>
      <c r="B88" s="4"/>
      <c r="C88" s="4" t="s">
        <v>340</v>
      </c>
      <c r="D88" s="4" t="s">
        <v>341</v>
      </c>
      <c r="E88" s="4" t="s">
        <v>331</v>
      </c>
      <c r="F88" s="4" t="s">
        <v>342</v>
      </c>
      <c r="G88" s="4" t="s">
        <v>343</v>
      </c>
      <c r="H88" s="4" t="s">
        <v>344</v>
      </c>
      <c r="I88" s="4" t="s">
        <v>345</v>
      </c>
      <c r="J88" s="4" t="s">
        <v>356</v>
      </c>
      <c r="K88" s="218">
        <v>3230</v>
      </c>
      <c r="L88" s="213">
        <v>0.3</v>
      </c>
      <c r="M88" s="4" t="s">
        <v>346</v>
      </c>
    </row>
    <row r="89" spans="1:13" ht="35.35" x14ac:dyDescent="0.3">
      <c r="A89" s="1">
        <v>85</v>
      </c>
      <c r="B89" s="4">
        <v>88</v>
      </c>
      <c r="C89" s="4" t="s">
        <v>340</v>
      </c>
      <c r="D89" s="4" t="s">
        <v>347</v>
      </c>
      <c r="E89" s="4" t="s">
        <v>331</v>
      </c>
      <c r="F89" s="4" t="s">
        <v>348</v>
      </c>
      <c r="G89" s="4" t="s">
        <v>314</v>
      </c>
      <c r="H89" s="4" t="s">
        <v>344</v>
      </c>
      <c r="I89" s="4" t="s">
        <v>316</v>
      </c>
      <c r="J89" s="4" t="s">
        <v>356</v>
      </c>
      <c r="K89" s="4"/>
      <c r="L89" s="4"/>
      <c r="M89" s="4"/>
    </row>
    <row r="90" spans="1:13" ht="53.05" x14ac:dyDescent="0.3">
      <c r="A90" s="1">
        <v>86</v>
      </c>
      <c r="B90" s="4">
        <v>26</v>
      </c>
      <c r="C90" s="4"/>
      <c r="D90" s="4" t="s">
        <v>349</v>
      </c>
      <c r="E90" s="4" t="s">
        <v>331</v>
      </c>
      <c r="F90" s="4" t="s">
        <v>354</v>
      </c>
      <c r="G90" s="4" t="s">
        <v>350</v>
      </c>
      <c r="H90" s="4" t="s">
        <v>351</v>
      </c>
      <c r="I90" s="4" t="s">
        <v>143</v>
      </c>
      <c r="J90" s="4" t="s">
        <v>356</v>
      </c>
      <c r="K90" s="4">
        <v>500</v>
      </c>
      <c r="L90" s="213">
        <v>1</v>
      </c>
      <c r="M90" s="4" t="s">
        <v>576</v>
      </c>
    </row>
    <row r="91" spans="1:13" ht="53.05" x14ac:dyDescent="0.3">
      <c r="A91" s="1">
        <v>87</v>
      </c>
      <c r="B91" s="4">
        <v>87</v>
      </c>
      <c r="C91" s="4" t="s">
        <v>352</v>
      </c>
      <c r="D91" s="4" t="s">
        <v>353</v>
      </c>
      <c r="E91" s="4" t="s">
        <v>331</v>
      </c>
      <c r="F91" s="4"/>
      <c r="G91" s="4" t="s">
        <v>350</v>
      </c>
      <c r="H91" s="4" t="s">
        <v>351</v>
      </c>
      <c r="I91" s="4"/>
      <c r="J91" s="4"/>
      <c r="K91" s="4"/>
      <c r="L91" s="4"/>
      <c r="M91" s="4" t="s">
        <v>359</v>
      </c>
    </row>
    <row r="92" spans="1:13" ht="53.05" x14ac:dyDescent="0.3">
      <c r="A92" s="1">
        <v>88</v>
      </c>
      <c r="B92" s="4">
        <v>128</v>
      </c>
      <c r="C92" s="4"/>
      <c r="D92" s="4" t="s">
        <v>360</v>
      </c>
      <c r="E92" s="4" t="s">
        <v>331</v>
      </c>
      <c r="F92" s="4"/>
      <c r="G92" s="4" t="s">
        <v>361</v>
      </c>
      <c r="H92" s="4" t="s">
        <v>344</v>
      </c>
      <c r="I92" s="4" t="s">
        <v>345</v>
      </c>
      <c r="J92" s="4"/>
      <c r="K92" s="4"/>
      <c r="L92" s="213">
        <v>0.7</v>
      </c>
      <c r="M92" s="4"/>
    </row>
    <row r="93" spans="1:13" ht="35.35" x14ac:dyDescent="0.3">
      <c r="A93" s="1">
        <v>89</v>
      </c>
      <c r="B93" s="4">
        <v>90</v>
      </c>
      <c r="C93" s="4" t="s">
        <v>577</v>
      </c>
      <c r="D93" s="4" t="s">
        <v>578</v>
      </c>
      <c r="E93" s="4" t="s">
        <v>331</v>
      </c>
      <c r="F93" s="4" t="s">
        <v>354</v>
      </c>
      <c r="G93" s="4" t="s">
        <v>579</v>
      </c>
      <c r="H93" s="4" t="s">
        <v>579</v>
      </c>
      <c r="I93" s="4" t="s">
        <v>580</v>
      </c>
      <c r="J93" s="4" t="s">
        <v>356</v>
      </c>
      <c r="K93" s="218">
        <v>11000</v>
      </c>
      <c r="L93" s="213">
        <v>1</v>
      </c>
      <c r="M93" s="4" t="s">
        <v>581</v>
      </c>
    </row>
    <row r="94" spans="1:13" ht="53.05" x14ac:dyDescent="0.3">
      <c r="A94" s="1">
        <v>90</v>
      </c>
      <c r="B94" s="4">
        <v>8</v>
      </c>
      <c r="C94" s="4" t="s">
        <v>582</v>
      </c>
      <c r="D94" s="4" t="s">
        <v>583</v>
      </c>
      <c r="E94" s="4" t="s">
        <v>584</v>
      </c>
      <c r="F94" s="4"/>
      <c r="G94" s="4"/>
      <c r="H94" s="4"/>
      <c r="I94" s="4"/>
      <c r="J94" s="4"/>
      <c r="K94" s="4"/>
      <c r="L94" s="4"/>
      <c r="M94" s="4" t="s">
        <v>585</v>
      </c>
    </row>
    <row r="95" spans="1:13" ht="35.35" x14ac:dyDescent="0.3">
      <c r="A95" s="1">
        <v>91</v>
      </c>
      <c r="B95" s="4">
        <v>92</v>
      </c>
      <c r="C95" s="4" t="s">
        <v>586</v>
      </c>
      <c r="D95" s="4" t="s">
        <v>587</v>
      </c>
      <c r="E95" s="4"/>
      <c r="F95" s="4" t="s">
        <v>588</v>
      </c>
      <c r="G95" s="4" t="s">
        <v>589</v>
      </c>
      <c r="H95" s="4" t="s">
        <v>589</v>
      </c>
      <c r="I95" s="4" t="s">
        <v>366</v>
      </c>
      <c r="J95" s="4"/>
      <c r="K95" s="4"/>
      <c r="L95" s="4"/>
      <c r="M95" s="4"/>
    </row>
  </sheetData>
  <mergeCells count="1">
    <mergeCell ref="A2:M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2"/>
  <sheetViews>
    <sheetView topLeftCell="A82" zoomScale="50" zoomScaleNormal="50" zoomScaleSheetLayoutView="30" workbookViewId="0">
      <selection activeCell="H4" sqref="A4:XFD4"/>
    </sheetView>
  </sheetViews>
  <sheetFormatPr defaultColWidth="9.109375" defaultRowHeight="14.4" x14ac:dyDescent="0.3"/>
  <cols>
    <col min="1" max="1" width="9.6640625" style="32" customWidth="1"/>
    <col min="2" max="2" width="15.5546875" style="32" customWidth="1"/>
    <col min="3" max="3" width="22.33203125" style="32" customWidth="1"/>
    <col min="4" max="4" width="67.33203125" style="32" customWidth="1"/>
    <col min="5" max="5" width="39" style="32" customWidth="1"/>
    <col min="6" max="6" width="35" style="32" customWidth="1"/>
    <col min="7" max="7" width="35.6640625" style="32" customWidth="1"/>
    <col min="8" max="8" width="37.5546875" style="32" customWidth="1"/>
    <col min="9" max="9" width="33.109375" style="32" customWidth="1"/>
    <col min="10" max="10" width="43.109375" style="32" customWidth="1"/>
    <col min="11" max="11" width="44.109375" style="32" customWidth="1"/>
    <col min="12" max="12" width="18.44140625" style="32" customWidth="1"/>
    <col min="13" max="13" width="171.33203125" style="32" customWidth="1"/>
    <col min="14" max="16384" width="9.109375" style="32"/>
  </cols>
  <sheetData>
    <row r="1" spans="1:16" ht="17.7" x14ac:dyDescent="0.3">
      <c r="A1" s="4"/>
      <c r="B1" s="4"/>
      <c r="C1" s="4"/>
      <c r="D1" s="4"/>
      <c r="E1" s="4"/>
      <c r="F1" s="4"/>
      <c r="G1" s="4"/>
      <c r="H1" s="4"/>
      <c r="I1" s="4"/>
      <c r="J1" s="4"/>
      <c r="K1" s="4"/>
      <c r="L1" s="4"/>
      <c r="M1" s="31" t="s">
        <v>30</v>
      </c>
    </row>
    <row r="2" spans="1:16" ht="37.5" customHeight="1" x14ac:dyDescent="0.3">
      <c r="A2" s="271" t="s">
        <v>603</v>
      </c>
      <c r="B2" s="272"/>
      <c r="C2" s="272"/>
      <c r="D2" s="272"/>
      <c r="E2" s="272"/>
      <c r="F2" s="272"/>
      <c r="G2" s="272"/>
      <c r="H2" s="272"/>
      <c r="I2" s="272"/>
      <c r="J2" s="272"/>
      <c r="K2" s="272"/>
      <c r="L2" s="272"/>
      <c r="M2" s="273"/>
    </row>
    <row r="3" spans="1:16" ht="88.55" customHeight="1" x14ac:dyDescent="0.3">
      <c r="A3" s="19" t="s">
        <v>0</v>
      </c>
      <c r="B3" s="19" t="s">
        <v>1</v>
      </c>
      <c r="C3" s="19" t="s">
        <v>2</v>
      </c>
      <c r="D3" s="20" t="s">
        <v>3</v>
      </c>
      <c r="E3" s="20" t="s">
        <v>4</v>
      </c>
      <c r="F3" s="20" t="s">
        <v>29</v>
      </c>
      <c r="G3" s="20" t="s">
        <v>5</v>
      </c>
      <c r="H3" s="21" t="s">
        <v>6</v>
      </c>
      <c r="I3" s="20" t="s">
        <v>7</v>
      </c>
      <c r="J3" s="20" t="s">
        <v>24</v>
      </c>
      <c r="K3" s="20" t="s">
        <v>8</v>
      </c>
      <c r="L3" s="22" t="s">
        <v>9</v>
      </c>
      <c r="M3" s="20" t="s">
        <v>372</v>
      </c>
    </row>
    <row r="4" spans="1:16" ht="17.7" x14ac:dyDescent="0.3">
      <c r="A4" s="23">
        <v>1</v>
      </c>
      <c r="B4" s="23">
        <v>2</v>
      </c>
      <c r="C4" s="23">
        <v>3</v>
      </c>
      <c r="D4" s="23" t="s">
        <v>31</v>
      </c>
      <c r="E4" s="23" t="s">
        <v>32</v>
      </c>
      <c r="F4" s="23" t="s">
        <v>33</v>
      </c>
      <c r="G4" s="23" t="s">
        <v>34</v>
      </c>
      <c r="H4" s="24" t="s">
        <v>35</v>
      </c>
      <c r="I4" s="23" t="s">
        <v>36</v>
      </c>
      <c r="J4" s="23" t="s">
        <v>37</v>
      </c>
      <c r="K4" s="23" t="s">
        <v>38</v>
      </c>
      <c r="L4" s="23">
        <v>12</v>
      </c>
      <c r="M4" s="23">
        <v>13</v>
      </c>
    </row>
    <row r="5" spans="1:16" ht="35.35" x14ac:dyDescent="0.25">
      <c r="A5" s="1">
        <v>1</v>
      </c>
      <c r="B5" s="1">
        <v>30</v>
      </c>
      <c r="C5" s="2" t="s">
        <v>398</v>
      </c>
      <c r="D5" s="1" t="s">
        <v>399</v>
      </c>
      <c r="E5" s="1" t="s">
        <v>400</v>
      </c>
      <c r="F5" s="1" t="s">
        <v>590</v>
      </c>
      <c r="G5" s="1" t="s">
        <v>402</v>
      </c>
      <c r="H5" s="1" t="s">
        <v>402</v>
      </c>
      <c r="I5" s="1" t="s">
        <v>403</v>
      </c>
      <c r="J5" s="1" t="s">
        <v>356</v>
      </c>
      <c r="K5" s="1">
        <v>1.4</v>
      </c>
      <c r="L5" s="18">
        <v>1</v>
      </c>
      <c r="M5" s="1" t="s">
        <v>591</v>
      </c>
      <c r="N5" s="33"/>
      <c r="O5" s="33"/>
      <c r="P5" s="33"/>
    </row>
    <row r="6" spans="1:16" ht="88.4" x14ac:dyDescent="0.25">
      <c r="A6" s="1">
        <v>2</v>
      </c>
      <c r="B6" s="1"/>
      <c r="C6" s="2"/>
      <c r="D6" s="1" t="s">
        <v>405</v>
      </c>
      <c r="E6" s="1" t="s">
        <v>406</v>
      </c>
      <c r="F6" s="1">
        <v>1</v>
      </c>
      <c r="G6" s="1" t="s">
        <v>407</v>
      </c>
      <c r="H6" s="1" t="s">
        <v>408</v>
      </c>
      <c r="I6" s="1" t="s">
        <v>409</v>
      </c>
      <c r="J6" s="1" t="s">
        <v>356</v>
      </c>
      <c r="K6" s="1">
        <v>800</v>
      </c>
      <c r="L6" s="18">
        <v>0</v>
      </c>
      <c r="M6" s="1"/>
      <c r="N6" s="33"/>
      <c r="O6" s="33"/>
      <c r="P6" s="33"/>
    </row>
    <row r="7" spans="1:16" ht="53.05" x14ac:dyDescent="0.25">
      <c r="A7" s="1">
        <v>3</v>
      </c>
      <c r="B7" s="1">
        <v>30</v>
      </c>
      <c r="C7" s="2" t="s">
        <v>398</v>
      </c>
      <c r="D7" s="1" t="s">
        <v>410</v>
      </c>
      <c r="E7" s="1" t="s">
        <v>406</v>
      </c>
      <c r="F7" s="1" t="s">
        <v>411</v>
      </c>
      <c r="G7" s="1" t="s">
        <v>407</v>
      </c>
      <c r="H7" s="1" t="s">
        <v>407</v>
      </c>
      <c r="I7" s="1" t="s">
        <v>592</v>
      </c>
      <c r="J7" s="1" t="s">
        <v>355</v>
      </c>
      <c r="K7" s="1">
        <v>0.2</v>
      </c>
      <c r="L7" s="18">
        <v>0</v>
      </c>
      <c r="M7" s="1"/>
      <c r="N7" s="33"/>
      <c r="O7" s="33"/>
      <c r="P7" s="33"/>
    </row>
    <row r="8" spans="1:16" ht="35.35" x14ac:dyDescent="0.25">
      <c r="A8" s="1">
        <v>4</v>
      </c>
      <c r="B8" s="1">
        <v>30</v>
      </c>
      <c r="C8" s="2" t="s">
        <v>398</v>
      </c>
      <c r="D8" s="1" t="s">
        <v>412</v>
      </c>
      <c r="E8" s="1" t="s">
        <v>413</v>
      </c>
      <c r="F8" s="1" t="s">
        <v>414</v>
      </c>
      <c r="G8" s="1" t="s">
        <v>415</v>
      </c>
      <c r="H8" s="1" t="s">
        <v>416</v>
      </c>
      <c r="I8" s="1" t="s">
        <v>417</v>
      </c>
      <c r="J8" s="1" t="s">
        <v>355</v>
      </c>
      <c r="K8" s="1">
        <v>2.4</v>
      </c>
      <c r="L8" s="18">
        <v>1</v>
      </c>
      <c r="M8" s="1" t="s">
        <v>418</v>
      </c>
      <c r="N8" s="33"/>
      <c r="O8" s="33"/>
      <c r="P8" s="33"/>
    </row>
    <row r="9" spans="1:16" ht="35.35" x14ac:dyDescent="0.25">
      <c r="A9" s="1">
        <v>5</v>
      </c>
      <c r="B9" s="1">
        <v>56</v>
      </c>
      <c r="C9" s="2" t="s">
        <v>419</v>
      </c>
      <c r="D9" s="1" t="s">
        <v>420</v>
      </c>
      <c r="E9" s="1" t="s">
        <v>421</v>
      </c>
      <c r="F9" s="1" t="s">
        <v>370</v>
      </c>
      <c r="G9" s="1" t="s">
        <v>422</v>
      </c>
      <c r="H9" s="1" t="s">
        <v>423</v>
      </c>
      <c r="I9" s="1" t="s">
        <v>424</v>
      </c>
      <c r="J9" s="1" t="s">
        <v>356</v>
      </c>
      <c r="K9" s="1">
        <v>1.5</v>
      </c>
      <c r="L9" s="18">
        <v>1</v>
      </c>
      <c r="M9" s="1"/>
      <c r="N9" s="33"/>
      <c r="O9" s="33"/>
      <c r="P9" s="33"/>
    </row>
    <row r="10" spans="1:16" ht="35.35" x14ac:dyDescent="0.25">
      <c r="A10" s="1">
        <v>6</v>
      </c>
      <c r="B10" s="1">
        <v>56</v>
      </c>
      <c r="C10" s="2" t="s">
        <v>419</v>
      </c>
      <c r="D10" s="1" t="s">
        <v>425</v>
      </c>
      <c r="E10" s="1" t="s">
        <v>426</v>
      </c>
      <c r="F10" s="1" t="s">
        <v>88</v>
      </c>
      <c r="G10" s="1" t="s">
        <v>422</v>
      </c>
      <c r="H10" s="1" t="s">
        <v>427</v>
      </c>
      <c r="I10" s="1" t="s">
        <v>424</v>
      </c>
      <c r="J10" s="1" t="s">
        <v>356</v>
      </c>
      <c r="K10" s="1">
        <v>0.7</v>
      </c>
      <c r="L10" s="18">
        <v>1</v>
      </c>
      <c r="M10" s="1"/>
      <c r="N10" s="33"/>
      <c r="O10" s="33"/>
      <c r="P10" s="33"/>
    </row>
    <row r="11" spans="1:16" ht="92.3" customHeight="1" x14ac:dyDescent="0.25">
      <c r="A11" s="1">
        <v>7</v>
      </c>
      <c r="B11" s="1">
        <v>53</v>
      </c>
      <c r="C11" s="2" t="s">
        <v>428</v>
      </c>
      <c r="D11" s="1" t="s">
        <v>429</v>
      </c>
      <c r="E11" s="1" t="s">
        <v>430</v>
      </c>
      <c r="F11" s="1" t="s">
        <v>431</v>
      </c>
      <c r="G11" s="1" t="s">
        <v>432</v>
      </c>
      <c r="H11" s="1" t="s">
        <v>433</v>
      </c>
      <c r="I11" s="1" t="s">
        <v>593</v>
      </c>
      <c r="J11" s="1" t="s">
        <v>356</v>
      </c>
      <c r="K11" s="1">
        <v>252.49199999999999</v>
      </c>
      <c r="L11" s="18">
        <v>0.4</v>
      </c>
      <c r="M11" s="1" t="s">
        <v>434</v>
      </c>
      <c r="N11" s="33"/>
      <c r="O11" s="33"/>
      <c r="P11" s="33"/>
    </row>
    <row r="12" spans="1:16" ht="35.35" x14ac:dyDescent="0.25">
      <c r="A12" s="1">
        <v>8</v>
      </c>
      <c r="B12" s="1">
        <v>30</v>
      </c>
      <c r="C12" s="2" t="s">
        <v>398</v>
      </c>
      <c r="D12" s="1" t="s">
        <v>435</v>
      </c>
      <c r="E12" s="1" t="s">
        <v>436</v>
      </c>
      <c r="F12" s="1" t="s">
        <v>290</v>
      </c>
      <c r="G12" s="1" t="s">
        <v>432</v>
      </c>
      <c r="H12" s="1" t="s">
        <v>433</v>
      </c>
      <c r="I12" s="1" t="s">
        <v>403</v>
      </c>
      <c r="J12" s="1" t="s">
        <v>355</v>
      </c>
      <c r="K12" s="1">
        <v>0.35</v>
      </c>
      <c r="L12" s="18">
        <v>1</v>
      </c>
      <c r="M12" s="1" t="s">
        <v>594</v>
      </c>
      <c r="N12" s="33"/>
      <c r="O12" s="33"/>
      <c r="P12" s="33"/>
    </row>
    <row r="13" spans="1:16" ht="53.05" x14ac:dyDescent="0.25">
      <c r="A13" s="1">
        <v>9</v>
      </c>
      <c r="B13" s="1">
        <v>56</v>
      </c>
      <c r="C13" s="2" t="s">
        <v>419</v>
      </c>
      <c r="D13" s="1" t="s">
        <v>439</v>
      </c>
      <c r="E13" s="1" t="s">
        <v>440</v>
      </c>
      <c r="F13" s="1" t="s">
        <v>441</v>
      </c>
      <c r="G13" s="1" t="s">
        <v>442</v>
      </c>
      <c r="H13" s="1" t="s">
        <v>433</v>
      </c>
      <c r="I13" s="1" t="s">
        <v>592</v>
      </c>
      <c r="J13" s="1" t="s">
        <v>356</v>
      </c>
      <c r="K13" s="1">
        <v>66</v>
      </c>
      <c r="L13" s="18">
        <v>0.2</v>
      </c>
      <c r="M13" s="1" t="s">
        <v>595</v>
      </c>
      <c r="N13" s="33"/>
      <c r="O13" s="33"/>
      <c r="P13" s="33"/>
    </row>
    <row r="14" spans="1:16" ht="17.7" x14ac:dyDescent="0.25">
      <c r="A14" s="1">
        <v>10</v>
      </c>
      <c r="B14" s="1">
        <v>30</v>
      </c>
      <c r="C14" s="2" t="s">
        <v>398</v>
      </c>
      <c r="D14" s="1" t="s">
        <v>443</v>
      </c>
      <c r="E14" s="1" t="s">
        <v>444</v>
      </c>
      <c r="F14" s="1" t="s">
        <v>518</v>
      </c>
      <c r="G14" s="1" t="s">
        <v>446</v>
      </c>
      <c r="H14" s="1" t="s">
        <v>446</v>
      </c>
      <c r="I14" s="1" t="s">
        <v>447</v>
      </c>
      <c r="J14" s="1" t="s">
        <v>357</v>
      </c>
      <c r="K14" s="1">
        <v>7</v>
      </c>
      <c r="L14" s="18">
        <v>1</v>
      </c>
      <c r="M14" s="1" t="s">
        <v>596</v>
      </c>
      <c r="N14" s="33"/>
      <c r="O14" s="33"/>
      <c r="P14" s="33"/>
    </row>
    <row r="15" spans="1:16" ht="70.7" x14ac:dyDescent="0.25">
      <c r="A15" s="1">
        <v>11</v>
      </c>
      <c r="B15" s="1"/>
      <c r="C15" s="1" t="s">
        <v>597</v>
      </c>
      <c r="D15" s="1" t="s">
        <v>449</v>
      </c>
      <c r="E15" s="1" t="s">
        <v>440</v>
      </c>
      <c r="F15" s="1"/>
      <c r="G15" s="1" t="s">
        <v>449</v>
      </c>
      <c r="H15" s="1" t="s">
        <v>433</v>
      </c>
      <c r="I15" s="1" t="s">
        <v>424</v>
      </c>
      <c r="J15" s="1" t="s">
        <v>356</v>
      </c>
      <c r="K15" s="1">
        <v>1973</v>
      </c>
      <c r="L15" s="18">
        <v>0.7</v>
      </c>
      <c r="M15" s="1" t="s">
        <v>450</v>
      </c>
      <c r="N15" s="33"/>
      <c r="O15" s="33"/>
      <c r="P15" s="33"/>
    </row>
    <row r="16" spans="1:16" ht="53.05" x14ac:dyDescent="0.25">
      <c r="A16" s="1">
        <v>12</v>
      </c>
      <c r="B16" s="1">
        <v>56</v>
      </c>
      <c r="C16" s="1" t="s">
        <v>419</v>
      </c>
      <c r="D16" s="1" t="s">
        <v>451</v>
      </c>
      <c r="E16" s="1" t="s">
        <v>452</v>
      </c>
      <c r="F16" s="1" t="s">
        <v>453</v>
      </c>
      <c r="G16" s="1" t="s">
        <v>452</v>
      </c>
      <c r="H16" s="1" t="s">
        <v>433</v>
      </c>
      <c r="I16" s="1" t="s">
        <v>454</v>
      </c>
      <c r="J16" s="1" t="s">
        <v>355</v>
      </c>
      <c r="K16" s="1">
        <v>3</v>
      </c>
      <c r="L16" s="18">
        <v>1</v>
      </c>
      <c r="M16" s="1" t="s">
        <v>455</v>
      </c>
      <c r="N16" s="33"/>
      <c r="O16" s="33"/>
      <c r="P16" s="33"/>
    </row>
    <row r="17" spans="1:16" ht="53.05" x14ac:dyDescent="0.25">
      <c r="A17" s="1">
        <v>13</v>
      </c>
      <c r="B17" s="1">
        <v>53</v>
      </c>
      <c r="C17" s="1" t="s">
        <v>428</v>
      </c>
      <c r="D17" s="1" t="s">
        <v>429</v>
      </c>
      <c r="E17" s="1" t="s">
        <v>598</v>
      </c>
      <c r="F17" s="1"/>
      <c r="G17" s="1" t="s">
        <v>598</v>
      </c>
      <c r="H17" s="1" t="s">
        <v>433</v>
      </c>
      <c r="I17" s="1" t="s">
        <v>403</v>
      </c>
      <c r="J17" s="1" t="s">
        <v>356</v>
      </c>
      <c r="K17" s="1">
        <v>2700</v>
      </c>
      <c r="L17" s="18">
        <v>1</v>
      </c>
      <c r="M17" s="1" t="s">
        <v>599</v>
      </c>
      <c r="N17" s="33"/>
      <c r="O17" s="33"/>
      <c r="P17" s="33"/>
    </row>
    <row r="18" spans="1:16" ht="35.35" x14ac:dyDescent="0.25">
      <c r="A18" s="1">
        <v>14</v>
      </c>
      <c r="B18" s="1">
        <v>30</v>
      </c>
      <c r="C18" s="1" t="s">
        <v>398</v>
      </c>
      <c r="D18" s="1" t="s">
        <v>458</v>
      </c>
      <c r="E18" s="1" t="s">
        <v>459</v>
      </c>
      <c r="F18" s="1" t="s">
        <v>460</v>
      </c>
      <c r="G18" s="1" t="s">
        <v>459</v>
      </c>
      <c r="H18" s="1" t="s">
        <v>459</v>
      </c>
      <c r="I18" s="1" t="s">
        <v>454</v>
      </c>
      <c r="J18" s="1" t="s">
        <v>355</v>
      </c>
      <c r="K18" s="1">
        <v>0.45</v>
      </c>
      <c r="L18" s="18">
        <v>1</v>
      </c>
      <c r="M18" s="1" t="s">
        <v>600</v>
      </c>
      <c r="N18" s="33"/>
      <c r="O18" s="33"/>
      <c r="P18" s="33"/>
    </row>
    <row r="19" spans="1:16" ht="96.05" customHeight="1" x14ac:dyDescent="0.25">
      <c r="A19" s="1">
        <v>15</v>
      </c>
      <c r="B19" s="1">
        <v>53</v>
      </c>
      <c r="C19" s="1" t="s">
        <v>428</v>
      </c>
      <c r="D19" s="1" t="s">
        <v>601</v>
      </c>
      <c r="E19" s="1" t="s">
        <v>440</v>
      </c>
      <c r="F19" s="1"/>
      <c r="G19" s="1" t="s">
        <v>449</v>
      </c>
      <c r="H19" s="1" t="s">
        <v>433</v>
      </c>
      <c r="I19" s="1" t="s">
        <v>602</v>
      </c>
      <c r="J19" s="1" t="s">
        <v>356</v>
      </c>
      <c r="K19" s="1">
        <v>889</v>
      </c>
      <c r="L19" s="18">
        <v>0</v>
      </c>
      <c r="M19" s="1"/>
      <c r="N19" s="33"/>
      <c r="O19" s="33"/>
      <c r="P19" s="33"/>
    </row>
    <row r="20" spans="1:16" ht="282.8" x14ac:dyDescent="0.25">
      <c r="A20" s="1">
        <v>16</v>
      </c>
      <c r="B20" s="1">
        <v>18</v>
      </c>
      <c r="C20" s="1" t="s">
        <v>90</v>
      </c>
      <c r="D20" s="1" t="s">
        <v>91</v>
      </c>
      <c r="E20" s="1" t="s">
        <v>92</v>
      </c>
      <c r="F20" s="1" t="s">
        <v>93</v>
      </c>
      <c r="G20" s="1" t="s">
        <v>94</v>
      </c>
      <c r="H20" s="1" t="s">
        <v>95</v>
      </c>
      <c r="I20" s="1" t="s">
        <v>96</v>
      </c>
      <c r="J20" s="1" t="s">
        <v>604</v>
      </c>
      <c r="K20" s="1" t="s">
        <v>605</v>
      </c>
      <c r="L20" s="18">
        <v>0.75</v>
      </c>
      <c r="M20" s="1" t="s">
        <v>606</v>
      </c>
      <c r="N20" s="33"/>
      <c r="O20" s="33"/>
      <c r="P20" s="33"/>
    </row>
    <row r="21" spans="1:16" ht="126.85" customHeight="1" x14ac:dyDescent="0.25">
      <c r="A21" s="1">
        <v>17</v>
      </c>
      <c r="B21" s="1">
        <v>111</v>
      </c>
      <c r="C21" s="2" t="s">
        <v>100</v>
      </c>
      <c r="D21" s="1" t="s">
        <v>101</v>
      </c>
      <c r="E21" s="1" t="s">
        <v>102</v>
      </c>
      <c r="F21" s="1" t="s">
        <v>607</v>
      </c>
      <c r="G21" s="1" t="s">
        <v>104</v>
      </c>
      <c r="H21" s="1" t="s">
        <v>105</v>
      </c>
      <c r="I21" s="1" t="s">
        <v>608</v>
      </c>
      <c r="J21" s="1" t="s">
        <v>107</v>
      </c>
      <c r="K21" s="1" t="s">
        <v>108</v>
      </c>
      <c r="L21" s="18">
        <v>1</v>
      </c>
      <c r="M21" s="1" t="s">
        <v>609</v>
      </c>
      <c r="N21" s="33"/>
      <c r="O21" s="33"/>
      <c r="P21" s="33"/>
    </row>
    <row r="22" spans="1:16" ht="53.05" x14ac:dyDescent="0.25">
      <c r="A22" s="1">
        <v>18</v>
      </c>
      <c r="B22" s="1">
        <v>103</v>
      </c>
      <c r="C22" s="1">
        <v>28</v>
      </c>
      <c r="D22" s="1" t="s">
        <v>39</v>
      </c>
      <c r="E22" s="1" t="s">
        <v>40</v>
      </c>
      <c r="F22" s="1" t="s">
        <v>25</v>
      </c>
      <c r="G22" s="1" t="s">
        <v>25</v>
      </c>
      <c r="H22" s="1" t="s">
        <v>41</v>
      </c>
      <c r="I22" s="1"/>
      <c r="J22" s="1"/>
      <c r="K22" s="1" t="s">
        <v>25</v>
      </c>
      <c r="L22" s="18"/>
      <c r="M22" s="1" t="s">
        <v>43</v>
      </c>
      <c r="N22" s="33"/>
      <c r="O22" s="33"/>
      <c r="P22" s="33"/>
    </row>
    <row r="23" spans="1:16" ht="53.05" x14ac:dyDescent="0.25">
      <c r="A23" s="1">
        <v>19</v>
      </c>
      <c r="B23" s="1">
        <v>127</v>
      </c>
      <c r="C23" s="1">
        <v>33</v>
      </c>
      <c r="D23" s="1" t="s">
        <v>73</v>
      </c>
      <c r="E23" s="1" t="s">
        <v>74</v>
      </c>
      <c r="F23" s="1" t="s">
        <v>25</v>
      </c>
      <c r="G23" s="1" t="s">
        <v>25</v>
      </c>
      <c r="H23" s="1" t="s">
        <v>75</v>
      </c>
      <c r="I23" s="1" t="s">
        <v>610</v>
      </c>
      <c r="J23" s="1" t="s">
        <v>77</v>
      </c>
      <c r="K23" s="1" t="s">
        <v>25</v>
      </c>
      <c r="L23" s="18"/>
      <c r="M23" s="1" t="s">
        <v>611</v>
      </c>
      <c r="N23" s="33"/>
      <c r="O23" s="33"/>
      <c r="P23" s="33"/>
    </row>
    <row r="24" spans="1:16" ht="53.05" x14ac:dyDescent="0.25">
      <c r="A24" s="1">
        <v>20</v>
      </c>
      <c r="B24" s="1">
        <v>1</v>
      </c>
      <c r="C24" s="1" t="s">
        <v>311</v>
      </c>
      <c r="D24" s="1" t="s">
        <v>312</v>
      </c>
      <c r="E24" s="1" t="s">
        <v>313</v>
      </c>
      <c r="F24" s="1"/>
      <c r="G24" s="1" t="s">
        <v>314</v>
      </c>
      <c r="H24" s="1" t="s">
        <v>315</v>
      </c>
      <c r="I24" s="1" t="s">
        <v>316</v>
      </c>
      <c r="J24" s="1"/>
      <c r="K24" s="1"/>
      <c r="L24" s="18"/>
      <c r="M24" s="1" t="s">
        <v>317</v>
      </c>
      <c r="N24" s="33"/>
      <c r="O24" s="33"/>
      <c r="P24" s="33"/>
    </row>
    <row r="25" spans="1:16" ht="53.05" x14ac:dyDescent="0.25">
      <c r="A25" s="1">
        <v>21</v>
      </c>
      <c r="B25" s="1">
        <v>19</v>
      </c>
      <c r="C25" s="2" t="s">
        <v>318</v>
      </c>
      <c r="D25" s="1" t="s">
        <v>319</v>
      </c>
      <c r="E25" s="1" t="s">
        <v>320</v>
      </c>
      <c r="F25" s="1"/>
      <c r="G25" s="1" t="s">
        <v>314</v>
      </c>
      <c r="H25" s="1" t="s">
        <v>315</v>
      </c>
      <c r="I25" s="1" t="s">
        <v>321</v>
      </c>
      <c r="J25" s="1"/>
      <c r="K25" s="1"/>
      <c r="L25" s="18"/>
      <c r="M25" s="1" t="s">
        <v>317</v>
      </c>
      <c r="N25" s="33"/>
      <c r="O25" s="33"/>
      <c r="P25" s="33"/>
    </row>
    <row r="26" spans="1:16" ht="53.05" x14ac:dyDescent="0.25">
      <c r="A26" s="1">
        <v>22</v>
      </c>
      <c r="B26" s="1">
        <v>96</v>
      </c>
      <c r="C26" s="2" t="s">
        <v>322</v>
      </c>
      <c r="D26" s="1" t="s">
        <v>323</v>
      </c>
      <c r="E26" s="1" t="s">
        <v>324</v>
      </c>
      <c r="F26" s="1" t="s">
        <v>325</v>
      </c>
      <c r="G26" s="1" t="s">
        <v>314</v>
      </c>
      <c r="H26" s="1" t="s">
        <v>326</v>
      </c>
      <c r="I26" s="1" t="s">
        <v>327</v>
      </c>
      <c r="J26" s="1">
        <v>3</v>
      </c>
      <c r="K26" s="1">
        <v>18.100000000000001</v>
      </c>
      <c r="L26" s="18">
        <v>0.5</v>
      </c>
      <c r="M26" s="1" t="s">
        <v>574</v>
      </c>
      <c r="N26" s="33"/>
      <c r="O26" s="33"/>
      <c r="P26" s="33"/>
    </row>
    <row r="27" spans="1:16" ht="53.05" x14ac:dyDescent="0.25">
      <c r="A27" s="1">
        <v>23</v>
      </c>
      <c r="B27" s="1">
        <v>102</v>
      </c>
      <c r="C27" s="2" t="s">
        <v>329</v>
      </c>
      <c r="D27" s="1" t="s">
        <v>330</v>
      </c>
      <c r="E27" s="1" t="s">
        <v>331</v>
      </c>
      <c r="F27" s="1"/>
      <c r="G27" s="1" t="s">
        <v>314</v>
      </c>
      <c r="H27" s="1" t="s">
        <v>332</v>
      </c>
      <c r="I27" s="1" t="s">
        <v>333</v>
      </c>
      <c r="J27" s="1">
        <v>3</v>
      </c>
      <c r="K27" s="1">
        <f>199500/1000</f>
        <v>199.5</v>
      </c>
      <c r="L27" s="18">
        <v>0.2</v>
      </c>
      <c r="M27" s="1" t="s">
        <v>615</v>
      </c>
      <c r="N27" s="33"/>
      <c r="O27" s="33"/>
      <c r="P27" s="33"/>
    </row>
    <row r="28" spans="1:16" ht="53.05" x14ac:dyDescent="0.25">
      <c r="A28" s="1">
        <v>24</v>
      </c>
      <c r="B28" s="1">
        <v>107</v>
      </c>
      <c r="C28" s="2" t="s">
        <v>335</v>
      </c>
      <c r="D28" s="1" t="s">
        <v>336</v>
      </c>
      <c r="E28" s="1" t="s">
        <v>331</v>
      </c>
      <c r="F28" s="1"/>
      <c r="G28" s="1" t="s">
        <v>337</v>
      </c>
      <c r="H28" s="1" t="s">
        <v>338</v>
      </c>
      <c r="I28" s="37">
        <v>40966</v>
      </c>
      <c r="J28" s="38">
        <f>4606860.95/1000</f>
        <v>4606.8609500000002</v>
      </c>
      <c r="K28" s="1"/>
      <c r="L28" s="18">
        <v>0.2</v>
      </c>
      <c r="M28" s="1" t="s">
        <v>339</v>
      </c>
      <c r="N28" s="33"/>
      <c r="O28" s="33"/>
      <c r="P28" s="33"/>
    </row>
    <row r="29" spans="1:16" ht="53.05" x14ac:dyDescent="0.25">
      <c r="A29" s="1">
        <v>25</v>
      </c>
      <c r="B29" s="1">
        <v>26</v>
      </c>
      <c r="C29" s="1"/>
      <c r="D29" s="1" t="s">
        <v>349</v>
      </c>
      <c r="E29" s="1" t="s">
        <v>331</v>
      </c>
      <c r="F29" s="1" t="s">
        <v>354</v>
      </c>
      <c r="G29" s="1" t="s">
        <v>350</v>
      </c>
      <c r="H29" s="1" t="s">
        <v>351</v>
      </c>
      <c r="I29" s="1" t="s">
        <v>614</v>
      </c>
      <c r="J29" s="1">
        <v>500</v>
      </c>
      <c r="K29" s="1"/>
      <c r="L29" s="18">
        <v>1</v>
      </c>
      <c r="M29" s="1"/>
      <c r="N29" s="33"/>
      <c r="O29" s="33"/>
      <c r="P29" s="33"/>
    </row>
    <row r="30" spans="1:16" ht="35.35" x14ac:dyDescent="0.25">
      <c r="A30" s="1">
        <v>26</v>
      </c>
      <c r="B30" s="1"/>
      <c r="C30" s="2" t="s">
        <v>340</v>
      </c>
      <c r="D30" s="1" t="s">
        <v>341</v>
      </c>
      <c r="E30" s="1" t="s">
        <v>331</v>
      </c>
      <c r="F30" s="1" t="s">
        <v>616</v>
      </c>
      <c r="G30" s="1" t="s">
        <v>343</v>
      </c>
      <c r="H30" s="1" t="s">
        <v>344</v>
      </c>
      <c r="I30" s="1" t="s">
        <v>345</v>
      </c>
      <c r="J30" s="1">
        <v>3</v>
      </c>
      <c r="K30" s="39">
        <v>3200</v>
      </c>
      <c r="L30" s="18"/>
      <c r="M30" s="1" t="s">
        <v>612</v>
      </c>
      <c r="N30" s="33"/>
      <c r="O30" s="33"/>
      <c r="P30" s="33"/>
    </row>
    <row r="31" spans="1:16" ht="69.75" customHeight="1" x14ac:dyDescent="0.25">
      <c r="A31" s="1">
        <v>27</v>
      </c>
      <c r="B31" s="1">
        <v>88</v>
      </c>
      <c r="C31" s="2" t="s">
        <v>340</v>
      </c>
      <c r="D31" s="1" t="s">
        <v>347</v>
      </c>
      <c r="E31" s="1" t="s">
        <v>331</v>
      </c>
      <c r="F31" s="1" t="s">
        <v>613</v>
      </c>
      <c r="G31" s="1" t="s">
        <v>314</v>
      </c>
      <c r="H31" s="1" t="s">
        <v>344</v>
      </c>
      <c r="I31" s="1" t="s">
        <v>316</v>
      </c>
      <c r="J31" s="1">
        <v>3</v>
      </c>
      <c r="K31" s="1"/>
      <c r="L31" s="18"/>
      <c r="M31" s="1"/>
      <c r="N31" s="33"/>
      <c r="O31" s="33"/>
      <c r="P31" s="33"/>
    </row>
    <row r="32" spans="1:16" ht="53.05" x14ac:dyDescent="0.25">
      <c r="A32" s="1">
        <v>28</v>
      </c>
      <c r="B32" s="1">
        <v>68</v>
      </c>
      <c r="C32" s="16" t="s">
        <v>22</v>
      </c>
      <c r="D32" s="1" t="s">
        <v>23</v>
      </c>
      <c r="E32" s="15" t="s">
        <v>249</v>
      </c>
      <c r="F32" s="1" t="s">
        <v>617</v>
      </c>
      <c r="G32" s="1" t="s">
        <v>376</v>
      </c>
      <c r="H32" s="1" t="s">
        <v>376</v>
      </c>
      <c r="I32" s="1" t="s">
        <v>378</v>
      </c>
      <c r="J32" s="1" t="s">
        <v>253</v>
      </c>
      <c r="K32" s="25">
        <f>4250.63033+2300.61033</f>
        <v>6551.2406599999995</v>
      </c>
      <c r="L32" s="18">
        <v>1</v>
      </c>
      <c r="M32" s="1" t="s">
        <v>645</v>
      </c>
      <c r="N32" s="33"/>
      <c r="O32" s="33"/>
      <c r="P32" s="33"/>
    </row>
    <row r="33" spans="1:16" ht="70.7" x14ac:dyDescent="0.25">
      <c r="A33" s="1">
        <v>29</v>
      </c>
      <c r="B33" s="1">
        <v>84</v>
      </c>
      <c r="C33" s="16" t="s">
        <v>254</v>
      </c>
      <c r="D33" s="1" t="s">
        <v>255</v>
      </c>
      <c r="E33" s="1" t="s">
        <v>256</v>
      </c>
      <c r="F33" s="1" t="s">
        <v>257</v>
      </c>
      <c r="G33" s="1" t="s">
        <v>376</v>
      </c>
      <c r="H33" s="1" t="s">
        <v>376</v>
      </c>
      <c r="I33" s="1" t="s">
        <v>379</v>
      </c>
      <c r="J33" s="1" t="s">
        <v>253</v>
      </c>
      <c r="K33" s="25">
        <f>4957.59522+1669.03377</f>
        <v>6626.6289900000002</v>
      </c>
      <c r="L33" s="18">
        <v>0.95</v>
      </c>
      <c r="M33" s="1" t="s">
        <v>646</v>
      </c>
      <c r="N33" s="33"/>
      <c r="O33" s="33"/>
      <c r="P33" s="33"/>
    </row>
    <row r="34" spans="1:16" ht="70.7" x14ac:dyDescent="0.25">
      <c r="A34" s="1">
        <v>30</v>
      </c>
      <c r="B34" s="1">
        <v>84</v>
      </c>
      <c r="C34" s="2" t="s">
        <v>254</v>
      </c>
      <c r="D34" s="1" t="s">
        <v>255</v>
      </c>
      <c r="E34" s="1" t="s">
        <v>380</v>
      </c>
      <c r="F34" s="1" t="s">
        <v>618</v>
      </c>
      <c r="G34" s="1" t="s">
        <v>376</v>
      </c>
      <c r="H34" s="1" t="s">
        <v>376</v>
      </c>
      <c r="I34" s="1" t="s">
        <v>382</v>
      </c>
      <c r="J34" s="1" t="s">
        <v>253</v>
      </c>
      <c r="K34" s="25">
        <v>694.23086999999998</v>
      </c>
      <c r="L34" s="18">
        <v>0.5</v>
      </c>
      <c r="M34" s="1" t="s">
        <v>619</v>
      </c>
      <c r="N34" s="33"/>
      <c r="O34" s="33"/>
      <c r="P34" s="33"/>
    </row>
    <row r="35" spans="1:16" ht="70.7" x14ac:dyDescent="0.25">
      <c r="A35" s="1">
        <v>31</v>
      </c>
      <c r="B35" s="1">
        <v>84</v>
      </c>
      <c r="C35" s="16" t="s">
        <v>254</v>
      </c>
      <c r="D35" s="1" t="s">
        <v>255</v>
      </c>
      <c r="E35" s="1" t="s">
        <v>383</v>
      </c>
      <c r="F35" s="1" t="s">
        <v>384</v>
      </c>
      <c r="G35" s="1" t="s">
        <v>376</v>
      </c>
      <c r="H35" s="1" t="s">
        <v>376</v>
      </c>
      <c r="I35" s="1">
        <v>2020</v>
      </c>
      <c r="J35" s="1" t="s">
        <v>253</v>
      </c>
      <c r="K35" s="25">
        <v>325.67572000000001</v>
      </c>
      <c r="L35" s="18">
        <v>1</v>
      </c>
      <c r="M35" s="1"/>
      <c r="N35" s="33"/>
      <c r="O35" s="33"/>
      <c r="P35" s="33"/>
    </row>
    <row r="36" spans="1:16" ht="70.7" x14ac:dyDescent="0.25">
      <c r="A36" s="1">
        <v>32</v>
      </c>
      <c r="B36" s="1">
        <v>84</v>
      </c>
      <c r="C36" s="16" t="s">
        <v>254</v>
      </c>
      <c r="D36" s="1" t="s">
        <v>255</v>
      </c>
      <c r="E36" s="1" t="s">
        <v>385</v>
      </c>
      <c r="F36" s="1" t="s">
        <v>386</v>
      </c>
      <c r="G36" s="1" t="s">
        <v>376</v>
      </c>
      <c r="H36" s="1" t="s">
        <v>376</v>
      </c>
      <c r="I36" s="1">
        <v>2020</v>
      </c>
      <c r="J36" s="1" t="s">
        <v>253</v>
      </c>
      <c r="K36" s="25">
        <v>631.84511999999995</v>
      </c>
      <c r="L36" s="18">
        <v>1</v>
      </c>
      <c r="M36" s="1"/>
      <c r="N36" s="33"/>
      <c r="O36" s="33"/>
      <c r="P36" s="33"/>
    </row>
    <row r="37" spans="1:16" ht="70.7" x14ac:dyDescent="0.25">
      <c r="A37" s="1">
        <v>33</v>
      </c>
      <c r="B37" s="1">
        <v>84</v>
      </c>
      <c r="C37" s="2" t="s">
        <v>254</v>
      </c>
      <c r="D37" s="1" t="s">
        <v>255</v>
      </c>
      <c r="E37" s="1" t="s">
        <v>387</v>
      </c>
      <c r="F37" s="1" t="s">
        <v>620</v>
      </c>
      <c r="G37" s="1" t="s">
        <v>376</v>
      </c>
      <c r="H37" s="1" t="s">
        <v>376</v>
      </c>
      <c r="I37" s="1">
        <v>2020</v>
      </c>
      <c r="J37" s="1" t="s">
        <v>253</v>
      </c>
      <c r="K37" s="25">
        <v>2861.9677799999999</v>
      </c>
      <c r="L37" s="18">
        <v>1</v>
      </c>
      <c r="M37" s="1"/>
      <c r="N37" s="33"/>
      <c r="O37" s="33"/>
      <c r="P37" s="33"/>
    </row>
    <row r="38" spans="1:16" ht="88.4" x14ac:dyDescent="0.25">
      <c r="A38" s="1">
        <v>34</v>
      </c>
      <c r="B38" s="1">
        <v>84</v>
      </c>
      <c r="C38" s="2" t="s">
        <v>254</v>
      </c>
      <c r="D38" s="1" t="s">
        <v>255</v>
      </c>
      <c r="E38" s="1" t="s">
        <v>389</v>
      </c>
      <c r="F38" s="1" t="s">
        <v>390</v>
      </c>
      <c r="G38" s="1" t="s">
        <v>376</v>
      </c>
      <c r="H38" s="1" t="s">
        <v>376</v>
      </c>
      <c r="I38" s="1">
        <v>2020</v>
      </c>
      <c r="J38" s="1" t="s">
        <v>253</v>
      </c>
      <c r="K38" s="25">
        <v>2609.76377</v>
      </c>
      <c r="L38" s="18">
        <v>1</v>
      </c>
      <c r="M38" s="1"/>
      <c r="N38" s="33"/>
      <c r="O38" s="33"/>
      <c r="P38" s="33"/>
    </row>
    <row r="39" spans="1:16" ht="70.7" x14ac:dyDescent="0.25">
      <c r="A39" s="1">
        <v>35</v>
      </c>
      <c r="B39" s="1">
        <v>84</v>
      </c>
      <c r="C39" s="16" t="s">
        <v>254</v>
      </c>
      <c r="D39" s="1" t="s">
        <v>255</v>
      </c>
      <c r="E39" s="1" t="s">
        <v>393</v>
      </c>
      <c r="F39" s="1" t="s">
        <v>394</v>
      </c>
      <c r="G39" s="1" t="s">
        <v>376</v>
      </c>
      <c r="H39" s="1" t="s">
        <v>376</v>
      </c>
      <c r="I39" s="1">
        <v>2020</v>
      </c>
      <c r="J39" s="1" t="s">
        <v>253</v>
      </c>
      <c r="K39" s="25">
        <v>442.82132999999999</v>
      </c>
      <c r="L39" s="18">
        <v>1</v>
      </c>
      <c r="M39" s="1"/>
      <c r="N39" s="33"/>
      <c r="O39" s="33"/>
      <c r="P39" s="33"/>
    </row>
    <row r="40" spans="1:16" ht="70.7" x14ac:dyDescent="0.25">
      <c r="A40" s="1">
        <v>36</v>
      </c>
      <c r="B40" s="17">
        <v>84</v>
      </c>
      <c r="C40" s="26" t="s">
        <v>254</v>
      </c>
      <c r="D40" s="17" t="s">
        <v>255</v>
      </c>
      <c r="E40" s="17" t="s">
        <v>258</v>
      </c>
      <c r="F40" s="17" t="s">
        <v>259</v>
      </c>
      <c r="G40" s="17" t="s">
        <v>251</v>
      </c>
      <c r="H40" s="17" t="s">
        <v>251</v>
      </c>
      <c r="I40" s="17">
        <v>2019</v>
      </c>
      <c r="J40" s="17" t="s">
        <v>253</v>
      </c>
      <c r="K40" s="34">
        <v>331.74387000000002</v>
      </c>
      <c r="L40" s="35">
        <v>0.9</v>
      </c>
      <c r="M40" s="17" t="s">
        <v>260</v>
      </c>
      <c r="N40" s="33"/>
      <c r="O40" s="33"/>
      <c r="P40" s="33"/>
    </row>
    <row r="41" spans="1:16" ht="70.7" x14ac:dyDescent="0.25">
      <c r="A41" s="1">
        <v>37</v>
      </c>
      <c r="B41" s="1">
        <v>84</v>
      </c>
      <c r="C41" s="16" t="s">
        <v>254</v>
      </c>
      <c r="D41" s="1" t="s">
        <v>255</v>
      </c>
      <c r="E41" s="1" t="s">
        <v>391</v>
      </c>
      <c r="F41" s="1" t="s">
        <v>392</v>
      </c>
      <c r="G41" s="1" t="s">
        <v>376</v>
      </c>
      <c r="H41" s="1" t="s">
        <v>376</v>
      </c>
      <c r="I41" s="1">
        <v>2020</v>
      </c>
      <c r="J41" s="1" t="s">
        <v>253</v>
      </c>
      <c r="K41" s="25">
        <v>715.08718999999996</v>
      </c>
      <c r="L41" s="18">
        <v>1</v>
      </c>
      <c r="M41" s="17"/>
      <c r="N41" s="33"/>
      <c r="O41" s="33"/>
      <c r="P41" s="33"/>
    </row>
    <row r="42" spans="1:16" ht="53.05" x14ac:dyDescent="0.25">
      <c r="A42" s="1">
        <v>38</v>
      </c>
      <c r="B42" s="1">
        <v>84</v>
      </c>
      <c r="C42" s="16" t="s">
        <v>254</v>
      </c>
      <c r="D42" s="1" t="s">
        <v>255</v>
      </c>
      <c r="E42" s="1" t="s">
        <v>621</v>
      </c>
      <c r="F42" s="1" t="s">
        <v>622</v>
      </c>
      <c r="G42" s="1" t="s">
        <v>376</v>
      </c>
      <c r="H42" s="1" t="s">
        <v>376</v>
      </c>
      <c r="I42" s="1">
        <v>2020</v>
      </c>
      <c r="J42" s="1" t="s">
        <v>253</v>
      </c>
      <c r="K42" s="25">
        <v>26.823740000000001</v>
      </c>
      <c r="L42" s="18">
        <v>1</v>
      </c>
      <c r="M42" s="17"/>
      <c r="N42" s="33"/>
      <c r="O42" s="33"/>
      <c r="P42" s="33"/>
    </row>
    <row r="43" spans="1:16" ht="106.05" x14ac:dyDescent="0.25">
      <c r="A43" s="1">
        <v>39</v>
      </c>
      <c r="B43" s="1">
        <v>115</v>
      </c>
      <c r="C43" s="16" t="s">
        <v>261</v>
      </c>
      <c r="D43" s="1" t="s">
        <v>262</v>
      </c>
      <c r="E43" s="1" t="s">
        <v>263</v>
      </c>
      <c r="F43" s="1" t="s">
        <v>395</v>
      </c>
      <c r="G43" s="1" t="s">
        <v>376</v>
      </c>
      <c r="H43" s="1" t="s">
        <v>376</v>
      </c>
      <c r="I43" s="1" t="s">
        <v>396</v>
      </c>
      <c r="J43" s="1" t="s">
        <v>253</v>
      </c>
      <c r="K43" s="25" t="s">
        <v>397</v>
      </c>
      <c r="L43" s="18">
        <v>0.37</v>
      </c>
      <c r="M43" s="1" t="s">
        <v>647</v>
      </c>
      <c r="N43" s="33"/>
      <c r="O43" s="33"/>
      <c r="P43" s="33"/>
    </row>
    <row r="44" spans="1:16" ht="35.35" x14ac:dyDescent="0.25">
      <c r="A44" s="1">
        <v>40</v>
      </c>
      <c r="B44" s="40"/>
      <c r="C44" s="40"/>
      <c r="D44" s="1" t="s">
        <v>474</v>
      </c>
      <c r="E44" s="15" t="s">
        <v>475</v>
      </c>
      <c r="F44" s="1"/>
      <c r="G44" s="1" t="s">
        <v>476</v>
      </c>
      <c r="H44" s="1" t="s">
        <v>476</v>
      </c>
      <c r="I44" s="1" t="s">
        <v>477</v>
      </c>
      <c r="J44" s="1" t="s">
        <v>623</v>
      </c>
      <c r="K44" s="1">
        <v>35.753</v>
      </c>
      <c r="L44" s="18">
        <v>1</v>
      </c>
      <c r="M44" s="1"/>
      <c r="N44" s="33"/>
      <c r="O44" s="33"/>
      <c r="P44" s="33"/>
    </row>
    <row r="45" spans="1:16" ht="35.35" x14ac:dyDescent="0.25">
      <c r="A45" s="1">
        <v>41</v>
      </c>
      <c r="B45" s="40"/>
      <c r="C45" s="40"/>
      <c r="D45" s="1" t="s">
        <v>478</v>
      </c>
      <c r="E45" s="41" t="s">
        <v>479</v>
      </c>
      <c r="F45" s="1"/>
      <c r="G45" s="1" t="s">
        <v>476</v>
      </c>
      <c r="H45" s="1" t="s">
        <v>476</v>
      </c>
      <c r="I45" s="1" t="s">
        <v>477</v>
      </c>
      <c r="J45" s="1" t="s">
        <v>623</v>
      </c>
      <c r="K45" s="1">
        <v>29.175000000000001</v>
      </c>
      <c r="L45" s="18">
        <v>1</v>
      </c>
      <c r="M45" s="1"/>
      <c r="N45" s="33"/>
      <c r="O45" s="33"/>
      <c r="P45" s="33"/>
    </row>
    <row r="46" spans="1:16" ht="40.6" customHeight="1" x14ac:dyDescent="0.25">
      <c r="A46" s="1">
        <v>42</v>
      </c>
      <c r="B46" s="40"/>
      <c r="C46" s="40"/>
      <c r="D46" s="1" t="s">
        <v>480</v>
      </c>
      <c r="E46" s="41" t="s">
        <v>481</v>
      </c>
      <c r="F46" s="1" t="s">
        <v>482</v>
      </c>
      <c r="G46" s="1" t="s">
        <v>476</v>
      </c>
      <c r="H46" s="1" t="s">
        <v>476</v>
      </c>
      <c r="I46" s="1" t="s">
        <v>477</v>
      </c>
      <c r="J46" s="1" t="s">
        <v>623</v>
      </c>
      <c r="K46" s="1">
        <v>19.045000000000002</v>
      </c>
      <c r="L46" s="18">
        <v>1</v>
      </c>
      <c r="M46" s="1"/>
      <c r="N46" s="33"/>
      <c r="O46" s="33"/>
      <c r="P46" s="33"/>
    </row>
    <row r="47" spans="1:16" ht="35.35" x14ac:dyDescent="0.25">
      <c r="A47" s="1">
        <v>43</v>
      </c>
      <c r="B47" s="40"/>
      <c r="C47" s="40"/>
      <c r="D47" s="1" t="s">
        <v>483</v>
      </c>
      <c r="E47" s="1" t="s">
        <v>484</v>
      </c>
      <c r="F47" s="1" t="s">
        <v>485</v>
      </c>
      <c r="G47" s="1" t="s">
        <v>476</v>
      </c>
      <c r="H47" s="1" t="s">
        <v>476</v>
      </c>
      <c r="I47" s="1" t="s">
        <v>486</v>
      </c>
      <c r="J47" s="1" t="s">
        <v>623</v>
      </c>
      <c r="K47" s="1">
        <v>83.688000000000002</v>
      </c>
      <c r="L47" s="18">
        <v>1</v>
      </c>
      <c r="M47" s="1"/>
      <c r="N47" s="33"/>
      <c r="O47" s="33"/>
      <c r="P47" s="33"/>
    </row>
    <row r="48" spans="1:16" ht="35.35" x14ac:dyDescent="0.25">
      <c r="A48" s="1">
        <v>44</v>
      </c>
      <c r="B48" s="40"/>
      <c r="C48" s="40"/>
      <c r="D48" s="1" t="s">
        <v>483</v>
      </c>
      <c r="E48" s="1" t="s">
        <v>487</v>
      </c>
      <c r="F48" s="1"/>
      <c r="G48" s="1" t="s">
        <v>476</v>
      </c>
      <c r="H48" s="1" t="s">
        <v>476</v>
      </c>
      <c r="I48" s="1" t="s">
        <v>486</v>
      </c>
      <c r="J48" s="1" t="s">
        <v>623</v>
      </c>
      <c r="K48" s="1">
        <v>49.5</v>
      </c>
      <c r="L48" s="18">
        <v>1</v>
      </c>
      <c r="M48" s="1"/>
      <c r="N48" s="33"/>
      <c r="O48" s="33"/>
      <c r="P48" s="33"/>
    </row>
    <row r="49" spans="1:16" ht="35.35" x14ac:dyDescent="0.25">
      <c r="A49" s="1">
        <v>45</v>
      </c>
      <c r="B49" s="40"/>
      <c r="C49" s="40"/>
      <c r="D49" s="1" t="s">
        <v>488</v>
      </c>
      <c r="E49" s="1" t="s">
        <v>489</v>
      </c>
      <c r="F49" s="1"/>
      <c r="G49" s="1" t="s">
        <v>476</v>
      </c>
      <c r="H49" s="1" t="s">
        <v>476</v>
      </c>
      <c r="I49" s="1" t="s">
        <v>486</v>
      </c>
      <c r="J49" s="1" t="s">
        <v>623</v>
      </c>
      <c r="K49" s="1">
        <v>45.353999999999999</v>
      </c>
      <c r="L49" s="18">
        <v>1</v>
      </c>
      <c r="M49" s="1"/>
      <c r="N49" s="33"/>
      <c r="O49" s="33"/>
      <c r="P49" s="33"/>
    </row>
    <row r="50" spans="1:16" ht="35.35" x14ac:dyDescent="0.25">
      <c r="A50" s="1">
        <v>46</v>
      </c>
      <c r="B50" s="40"/>
      <c r="C50" s="40"/>
      <c r="D50" s="1" t="s">
        <v>488</v>
      </c>
      <c r="E50" s="1" t="s">
        <v>492</v>
      </c>
      <c r="F50" s="1"/>
      <c r="G50" s="1" t="s">
        <v>476</v>
      </c>
      <c r="H50" s="1" t="s">
        <v>476</v>
      </c>
      <c r="I50" s="1" t="s">
        <v>486</v>
      </c>
      <c r="J50" s="1" t="s">
        <v>623</v>
      </c>
      <c r="K50" s="1">
        <v>23.001999999999999</v>
      </c>
      <c r="L50" s="18">
        <v>1</v>
      </c>
      <c r="M50" s="1"/>
      <c r="N50" s="33"/>
      <c r="O50" s="33"/>
      <c r="P50" s="33"/>
    </row>
    <row r="51" spans="1:16" ht="35.35" x14ac:dyDescent="0.25">
      <c r="A51" s="1">
        <v>47</v>
      </c>
      <c r="B51" s="40"/>
      <c r="C51" s="40"/>
      <c r="D51" s="1" t="s">
        <v>493</v>
      </c>
      <c r="E51" s="1" t="s">
        <v>494</v>
      </c>
      <c r="F51" s="1"/>
      <c r="G51" s="1" t="s">
        <v>476</v>
      </c>
      <c r="H51" s="1" t="s">
        <v>476</v>
      </c>
      <c r="I51" s="1" t="s">
        <v>486</v>
      </c>
      <c r="J51" s="1" t="s">
        <v>623</v>
      </c>
      <c r="K51" s="1">
        <v>10.945</v>
      </c>
      <c r="L51" s="18">
        <v>1</v>
      </c>
      <c r="M51" s="1"/>
      <c r="N51" s="33"/>
      <c r="O51" s="33"/>
      <c r="P51" s="33"/>
    </row>
    <row r="52" spans="1:16" ht="35.35" x14ac:dyDescent="0.25">
      <c r="A52" s="1">
        <v>48</v>
      </c>
      <c r="B52" s="40"/>
      <c r="C52" s="40"/>
      <c r="D52" s="1" t="s">
        <v>483</v>
      </c>
      <c r="E52" s="1" t="s">
        <v>495</v>
      </c>
      <c r="F52" s="1"/>
      <c r="G52" s="1" t="s">
        <v>476</v>
      </c>
      <c r="H52" s="1" t="s">
        <v>476</v>
      </c>
      <c r="I52" s="1" t="s">
        <v>486</v>
      </c>
      <c r="J52" s="1" t="s">
        <v>623</v>
      </c>
      <c r="K52" s="1">
        <v>39.231000000000002</v>
      </c>
      <c r="L52" s="18">
        <v>1</v>
      </c>
      <c r="M52" s="1"/>
      <c r="N52" s="33"/>
      <c r="O52" s="33"/>
      <c r="P52" s="33"/>
    </row>
    <row r="53" spans="1:16" ht="35.35" x14ac:dyDescent="0.25">
      <c r="A53" s="1">
        <v>49</v>
      </c>
      <c r="B53" s="40"/>
      <c r="C53" s="40"/>
      <c r="D53" s="1" t="s">
        <v>478</v>
      </c>
      <c r="E53" s="1" t="s">
        <v>490</v>
      </c>
      <c r="F53" s="1"/>
      <c r="G53" s="1" t="s">
        <v>476</v>
      </c>
      <c r="H53" s="1" t="s">
        <v>476</v>
      </c>
      <c r="I53" s="1" t="s">
        <v>486</v>
      </c>
      <c r="J53" s="1" t="s">
        <v>623</v>
      </c>
      <c r="K53" s="1">
        <v>16.751000000000001</v>
      </c>
      <c r="L53" s="18">
        <v>1</v>
      </c>
      <c r="M53" s="1"/>
      <c r="N53" s="33"/>
      <c r="O53" s="33"/>
      <c r="P53" s="33"/>
    </row>
    <row r="54" spans="1:16" ht="53.05" x14ac:dyDescent="0.25">
      <c r="A54" s="1">
        <v>50</v>
      </c>
      <c r="B54" s="40"/>
      <c r="C54" s="40"/>
      <c r="D54" s="1" t="s">
        <v>496</v>
      </c>
      <c r="E54" s="41" t="s">
        <v>497</v>
      </c>
      <c r="F54" s="1"/>
      <c r="G54" s="1" t="s">
        <v>476</v>
      </c>
      <c r="H54" s="1" t="s">
        <v>476</v>
      </c>
      <c r="I54" s="1" t="s">
        <v>486</v>
      </c>
      <c r="J54" s="1" t="s">
        <v>623</v>
      </c>
      <c r="K54" s="1">
        <v>29.873999999999999</v>
      </c>
      <c r="L54" s="18">
        <v>1</v>
      </c>
      <c r="M54" s="1"/>
      <c r="N54" s="33"/>
      <c r="O54" s="33"/>
      <c r="P54" s="33"/>
    </row>
    <row r="55" spans="1:16" ht="53.05" x14ac:dyDescent="0.25">
      <c r="A55" s="1">
        <v>51</v>
      </c>
      <c r="B55" s="40"/>
      <c r="C55" s="40"/>
      <c r="D55" s="1" t="s">
        <v>483</v>
      </c>
      <c r="E55" s="1" t="s">
        <v>500</v>
      </c>
      <c r="F55" s="1"/>
      <c r="G55" s="1" t="s">
        <v>476</v>
      </c>
      <c r="H55" s="1" t="s">
        <v>476</v>
      </c>
      <c r="I55" s="1" t="s">
        <v>486</v>
      </c>
      <c r="J55" s="1" t="s">
        <v>623</v>
      </c>
      <c r="K55" s="1">
        <v>48.313000000000002</v>
      </c>
      <c r="L55" s="18">
        <v>1</v>
      </c>
      <c r="M55" s="1"/>
      <c r="N55" s="33"/>
      <c r="O55" s="33"/>
      <c r="P55" s="33"/>
    </row>
    <row r="56" spans="1:16" ht="53.05" x14ac:dyDescent="0.25">
      <c r="A56" s="1">
        <v>52</v>
      </c>
      <c r="B56" s="40"/>
      <c r="C56" s="40"/>
      <c r="D56" s="1" t="s">
        <v>480</v>
      </c>
      <c r="E56" s="41" t="s">
        <v>500</v>
      </c>
      <c r="F56" s="1" t="s">
        <v>501</v>
      </c>
      <c r="G56" s="1" t="s">
        <v>476</v>
      </c>
      <c r="H56" s="1" t="s">
        <v>476</v>
      </c>
      <c r="I56" s="1" t="s">
        <v>486</v>
      </c>
      <c r="J56" s="1" t="s">
        <v>502</v>
      </c>
      <c r="K56" s="1">
        <v>25.503</v>
      </c>
      <c r="L56" s="18">
        <v>1</v>
      </c>
      <c r="M56" s="1"/>
      <c r="N56" s="33"/>
      <c r="O56" s="33"/>
      <c r="P56" s="33"/>
    </row>
    <row r="57" spans="1:16" ht="35.35" x14ac:dyDescent="0.25">
      <c r="A57" s="1">
        <v>53</v>
      </c>
      <c r="B57" s="40"/>
      <c r="C57" s="40"/>
      <c r="D57" s="1" t="s">
        <v>480</v>
      </c>
      <c r="E57" s="41" t="s">
        <v>503</v>
      </c>
      <c r="F57" s="1" t="s">
        <v>504</v>
      </c>
      <c r="G57" s="1" t="s">
        <v>476</v>
      </c>
      <c r="H57" s="1" t="s">
        <v>476</v>
      </c>
      <c r="I57" s="1" t="s">
        <v>486</v>
      </c>
      <c r="J57" s="1" t="s">
        <v>502</v>
      </c>
      <c r="K57" s="1">
        <v>4.3</v>
      </c>
      <c r="L57" s="18">
        <v>1</v>
      </c>
      <c r="M57" s="1"/>
      <c r="N57" s="33"/>
      <c r="O57" s="33"/>
      <c r="P57" s="33"/>
    </row>
    <row r="58" spans="1:16" ht="35.35" x14ac:dyDescent="0.25">
      <c r="A58" s="1">
        <v>54</v>
      </c>
      <c r="B58" s="40"/>
      <c r="C58" s="40"/>
      <c r="D58" s="1" t="s">
        <v>505</v>
      </c>
      <c r="E58" s="41" t="s">
        <v>506</v>
      </c>
      <c r="F58" s="1" t="s">
        <v>507</v>
      </c>
      <c r="G58" s="1" t="s">
        <v>476</v>
      </c>
      <c r="H58" s="1" t="s">
        <v>476</v>
      </c>
      <c r="I58" s="1" t="s">
        <v>486</v>
      </c>
      <c r="J58" s="1" t="s">
        <v>502</v>
      </c>
      <c r="K58" s="1">
        <v>12.125</v>
      </c>
      <c r="L58" s="18">
        <v>1</v>
      </c>
      <c r="M58" s="1"/>
      <c r="N58" s="33"/>
      <c r="O58" s="33"/>
      <c r="P58" s="33"/>
    </row>
    <row r="59" spans="1:16" ht="35.35" x14ac:dyDescent="0.25">
      <c r="A59" s="1">
        <v>55</v>
      </c>
      <c r="B59" s="40"/>
      <c r="C59" s="40"/>
      <c r="D59" s="1" t="s">
        <v>478</v>
      </c>
      <c r="E59" s="15" t="s">
        <v>624</v>
      </c>
      <c r="F59" s="1"/>
      <c r="G59" s="1" t="s">
        <v>476</v>
      </c>
      <c r="H59" s="1" t="s">
        <v>476</v>
      </c>
      <c r="I59" s="1" t="s">
        <v>510</v>
      </c>
      <c r="J59" s="1" t="s">
        <v>623</v>
      </c>
      <c r="K59" s="42">
        <v>8.0609999999999999</v>
      </c>
      <c r="L59" s="18">
        <v>1</v>
      </c>
      <c r="M59" s="1"/>
      <c r="N59" s="33"/>
      <c r="O59" s="33"/>
      <c r="P59" s="33"/>
    </row>
    <row r="60" spans="1:16" ht="35.35" x14ac:dyDescent="0.25">
      <c r="A60" s="1">
        <v>56</v>
      </c>
      <c r="B60" s="40"/>
      <c r="C60" s="40"/>
      <c r="D60" s="1" t="s">
        <v>483</v>
      </c>
      <c r="E60" s="1" t="s">
        <v>625</v>
      </c>
      <c r="F60" s="1"/>
      <c r="G60" s="1" t="s">
        <v>476</v>
      </c>
      <c r="H60" s="1" t="s">
        <v>476</v>
      </c>
      <c r="I60" s="1" t="s">
        <v>510</v>
      </c>
      <c r="J60" s="1" t="s">
        <v>623</v>
      </c>
      <c r="K60" s="1">
        <v>49.726999999999997</v>
      </c>
      <c r="L60" s="18">
        <v>1</v>
      </c>
      <c r="M60" s="1"/>
      <c r="N60" s="33"/>
      <c r="O60" s="33"/>
      <c r="P60" s="33"/>
    </row>
    <row r="61" spans="1:16" ht="35.35" x14ac:dyDescent="0.25">
      <c r="A61" s="1">
        <v>57</v>
      </c>
      <c r="B61" s="40"/>
      <c r="C61" s="40"/>
      <c r="D61" s="1" t="s">
        <v>478</v>
      </c>
      <c r="E61" s="1" t="s">
        <v>625</v>
      </c>
      <c r="F61" s="1"/>
      <c r="G61" s="1" t="s">
        <v>476</v>
      </c>
      <c r="H61" s="1" t="s">
        <v>476</v>
      </c>
      <c r="I61" s="1" t="s">
        <v>510</v>
      </c>
      <c r="J61" s="1" t="s">
        <v>623</v>
      </c>
      <c r="K61" s="1">
        <v>6.806</v>
      </c>
      <c r="L61" s="18">
        <v>1</v>
      </c>
      <c r="M61" s="1"/>
      <c r="N61" s="33"/>
      <c r="O61" s="33"/>
      <c r="P61" s="33"/>
    </row>
    <row r="62" spans="1:16" ht="35.35" x14ac:dyDescent="0.25">
      <c r="A62" s="1">
        <v>58</v>
      </c>
      <c r="B62" s="40"/>
      <c r="C62" s="40"/>
      <c r="D62" s="1" t="s">
        <v>483</v>
      </c>
      <c r="E62" s="1" t="s">
        <v>626</v>
      </c>
      <c r="F62" s="1"/>
      <c r="G62" s="1" t="s">
        <v>476</v>
      </c>
      <c r="H62" s="1" t="s">
        <v>476</v>
      </c>
      <c r="I62" s="1" t="s">
        <v>510</v>
      </c>
      <c r="J62" s="1" t="s">
        <v>623</v>
      </c>
      <c r="K62" s="1">
        <v>49.521000000000001</v>
      </c>
      <c r="L62" s="18">
        <v>1</v>
      </c>
      <c r="M62" s="1"/>
      <c r="N62" s="33"/>
      <c r="O62" s="33"/>
      <c r="P62" s="33"/>
    </row>
    <row r="63" spans="1:16" ht="53.05" x14ac:dyDescent="0.25">
      <c r="A63" s="1">
        <v>59</v>
      </c>
      <c r="B63" s="40"/>
      <c r="C63" s="40"/>
      <c r="D63" s="1" t="s">
        <v>483</v>
      </c>
      <c r="E63" s="1" t="s">
        <v>627</v>
      </c>
      <c r="F63" s="1"/>
      <c r="G63" s="1" t="s">
        <v>476</v>
      </c>
      <c r="H63" s="1" t="s">
        <v>476</v>
      </c>
      <c r="I63" s="1" t="s">
        <v>510</v>
      </c>
      <c r="J63" s="1" t="s">
        <v>623</v>
      </c>
      <c r="K63" s="42">
        <v>25.61</v>
      </c>
      <c r="L63" s="18">
        <v>1</v>
      </c>
      <c r="M63" s="1"/>
      <c r="N63" s="33"/>
      <c r="O63" s="33"/>
      <c r="P63" s="33"/>
    </row>
    <row r="64" spans="1:16" ht="35.35" x14ac:dyDescent="0.25">
      <c r="A64" s="1">
        <v>60</v>
      </c>
      <c r="B64" s="40"/>
      <c r="C64" s="40"/>
      <c r="D64" s="1" t="s">
        <v>628</v>
      </c>
      <c r="E64" s="41" t="s">
        <v>512</v>
      </c>
      <c r="F64" s="1"/>
      <c r="G64" s="1" t="s">
        <v>476</v>
      </c>
      <c r="H64" s="1" t="s">
        <v>476</v>
      </c>
      <c r="I64" s="1" t="s">
        <v>629</v>
      </c>
      <c r="J64" s="1" t="s">
        <v>623</v>
      </c>
      <c r="K64" s="1">
        <v>286.13900000000001</v>
      </c>
      <c r="L64" s="18">
        <v>0.05</v>
      </c>
      <c r="M64" s="1" t="s">
        <v>630</v>
      </c>
      <c r="N64" s="33"/>
      <c r="O64" s="33"/>
      <c r="P64" s="33"/>
    </row>
    <row r="65" spans="1:16" ht="35.35" x14ac:dyDescent="0.25">
      <c r="A65" s="1">
        <v>61</v>
      </c>
      <c r="B65" s="40"/>
      <c r="C65" s="40"/>
      <c r="D65" s="1" t="s">
        <v>631</v>
      </c>
      <c r="E65" s="41" t="s">
        <v>632</v>
      </c>
      <c r="F65" s="1"/>
      <c r="G65" s="1" t="s">
        <v>476</v>
      </c>
      <c r="H65" s="1" t="s">
        <v>476</v>
      </c>
      <c r="I65" s="1" t="s">
        <v>629</v>
      </c>
      <c r="J65" s="1" t="s">
        <v>623</v>
      </c>
      <c r="K65" s="1">
        <v>614.89700000000005</v>
      </c>
      <c r="L65" s="18">
        <v>0.03</v>
      </c>
      <c r="M65" s="1" t="s">
        <v>630</v>
      </c>
      <c r="N65" s="33"/>
      <c r="O65" s="33"/>
      <c r="P65" s="33"/>
    </row>
    <row r="66" spans="1:16" ht="35.35" x14ac:dyDescent="0.25">
      <c r="A66" s="1">
        <v>62</v>
      </c>
      <c r="B66" s="40"/>
      <c r="C66" s="40"/>
      <c r="D66" s="1" t="s">
        <v>633</v>
      </c>
      <c r="E66" s="41" t="s">
        <v>634</v>
      </c>
      <c r="F66" s="1"/>
      <c r="G66" s="1" t="s">
        <v>476</v>
      </c>
      <c r="H66" s="1" t="s">
        <v>476</v>
      </c>
      <c r="I66" s="1" t="s">
        <v>635</v>
      </c>
      <c r="J66" s="1" t="s">
        <v>623</v>
      </c>
      <c r="K66" s="1">
        <v>128.40799999999999</v>
      </c>
      <c r="L66" s="18"/>
      <c r="M66" s="1"/>
      <c r="N66" s="33"/>
      <c r="O66" s="33"/>
      <c r="P66" s="33"/>
    </row>
    <row r="67" spans="1:16" ht="35.35" x14ac:dyDescent="0.25">
      <c r="A67" s="1">
        <v>63</v>
      </c>
      <c r="B67" s="40"/>
      <c r="C67" s="40"/>
      <c r="D67" s="1" t="s">
        <v>636</v>
      </c>
      <c r="E67" s="41" t="s">
        <v>637</v>
      </c>
      <c r="F67" s="1"/>
      <c r="G67" s="1" t="s">
        <v>476</v>
      </c>
      <c r="H67" s="1" t="s">
        <v>476</v>
      </c>
      <c r="I67" s="1" t="s">
        <v>510</v>
      </c>
      <c r="J67" s="1" t="s">
        <v>623</v>
      </c>
      <c r="K67" s="1">
        <f>328.164+329.318</f>
        <v>657.48199999999997</v>
      </c>
      <c r="L67" s="18">
        <v>1</v>
      </c>
      <c r="M67" s="1" t="s">
        <v>638</v>
      </c>
      <c r="N67" s="33"/>
      <c r="O67" s="33"/>
      <c r="P67" s="33"/>
    </row>
    <row r="68" spans="1:16" ht="53.05" x14ac:dyDescent="0.25">
      <c r="A68" s="1">
        <v>64</v>
      </c>
      <c r="B68" s="40"/>
      <c r="C68" s="40"/>
      <c r="D68" s="1" t="s">
        <v>508</v>
      </c>
      <c r="E68" s="15" t="s">
        <v>509</v>
      </c>
      <c r="F68" s="1" t="s">
        <v>88</v>
      </c>
      <c r="G68" s="1" t="s">
        <v>476</v>
      </c>
      <c r="H68" s="1" t="s">
        <v>476</v>
      </c>
      <c r="I68" s="1" t="s">
        <v>635</v>
      </c>
      <c r="J68" s="1" t="s">
        <v>623</v>
      </c>
      <c r="K68" s="42">
        <v>17.2</v>
      </c>
      <c r="L68" s="1"/>
      <c r="M68" s="1"/>
      <c r="N68" s="33"/>
      <c r="O68" s="33"/>
      <c r="P68" s="33"/>
    </row>
    <row r="69" spans="1:16" ht="123.75" x14ac:dyDescent="0.25">
      <c r="A69" s="1">
        <v>65</v>
      </c>
      <c r="B69" s="1">
        <v>32</v>
      </c>
      <c r="C69" s="1"/>
      <c r="D69" s="15" t="s">
        <v>277</v>
      </c>
      <c r="E69" s="1" t="s">
        <v>639</v>
      </c>
      <c r="F69" s="1" t="s">
        <v>640</v>
      </c>
      <c r="G69" s="1" t="s">
        <v>641</v>
      </c>
      <c r="H69" s="1" t="s">
        <v>641</v>
      </c>
      <c r="I69" s="1" t="s">
        <v>642</v>
      </c>
      <c r="J69" s="1" t="s">
        <v>643</v>
      </c>
      <c r="K69" s="1">
        <v>32.773000000000003</v>
      </c>
      <c r="L69" s="1"/>
      <c r="M69" s="1" t="s">
        <v>644</v>
      </c>
      <c r="N69" s="33"/>
      <c r="O69" s="33"/>
      <c r="P69" s="33"/>
    </row>
    <row r="70" spans="1:16" ht="53.05" x14ac:dyDescent="0.25">
      <c r="A70" s="1">
        <v>66</v>
      </c>
      <c r="B70" s="1">
        <v>39</v>
      </c>
      <c r="C70" s="1"/>
      <c r="D70" s="15" t="s">
        <v>283</v>
      </c>
      <c r="E70" s="1" t="s">
        <v>284</v>
      </c>
      <c r="F70" s="1"/>
      <c r="G70" s="1"/>
      <c r="H70" s="1"/>
      <c r="I70" s="1"/>
      <c r="J70" s="1"/>
      <c r="K70" s="1"/>
      <c r="L70" s="1"/>
      <c r="M70" s="1" t="s">
        <v>285</v>
      </c>
      <c r="N70" s="33"/>
      <c r="O70" s="33"/>
      <c r="P70" s="33"/>
    </row>
    <row r="71" spans="1:16" ht="53.05" x14ac:dyDescent="0.25">
      <c r="A71" s="1">
        <v>67</v>
      </c>
      <c r="B71" s="1">
        <v>45</v>
      </c>
      <c r="C71" s="1"/>
      <c r="D71" s="15" t="s">
        <v>286</v>
      </c>
      <c r="E71" s="1" t="s">
        <v>284</v>
      </c>
      <c r="F71" s="1"/>
      <c r="G71" s="1"/>
      <c r="H71" s="1"/>
      <c r="I71" s="1"/>
      <c r="J71" s="1"/>
      <c r="K71" s="1"/>
      <c r="L71" s="1"/>
      <c r="M71" s="1" t="s">
        <v>466</v>
      </c>
      <c r="N71" s="33"/>
      <c r="O71" s="33"/>
      <c r="P71" s="33"/>
    </row>
    <row r="72" spans="1:16" ht="176.75" x14ac:dyDescent="0.25">
      <c r="A72" s="1">
        <v>68</v>
      </c>
      <c r="B72" s="15">
        <v>116</v>
      </c>
      <c r="C72" s="16" t="s">
        <v>234</v>
      </c>
      <c r="D72" s="15" t="s">
        <v>235</v>
      </c>
      <c r="E72" s="15" t="s">
        <v>648</v>
      </c>
      <c r="F72" s="15"/>
      <c r="G72" s="15" t="s">
        <v>237</v>
      </c>
      <c r="H72" s="15" t="s">
        <v>237</v>
      </c>
      <c r="I72" s="15" t="s">
        <v>238</v>
      </c>
      <c r="J72" s="15"/>
      <c r="K72" s="15"/>
      <c r="L72" s="15"/>
      <c r="M72" s="15" t="s">
        <v>239</v>
      </c>
      <c r="N72" s="33"/>
      <c r="O72" s="33"/>
      <c r="P72" s="33"/>
    </row>
    <row r="73" spans="1:16" ht="70.7" x14ac:dyDescent="0.25">
      <c r="A73" s="1">
        <v>69</v>
      </c>
      <c r="B73" s="15">
        <v>118</v>
      </c>
      <c r="C73" s="16" t="s">
        <v>240</v>
      </c>
      <c r="D73" s="15" t="s">
        <v>241</v>
      </c>
      <c r="E73" s="15" t="s">
        <v>40</v>
      </c>
      <c r="F73" s="43"/>
      <c r="G73" s="43"/>
      <c r="H73" s="43"/>
      <c r="I73" s="15" t="s">
        <v>70</v>
      </c>
      <c r="J73" s="15"/>
      <c r="K73" s="15"/>
      <c r="L73" s="15"/>
      <c r="M73" s="15" t="s">
        <v>242</v>
      </c>
      <c r="N73" s="33"/>
      <c r="O73" s="33"/>
      <c r="P73" s="33"/>
    </row>
    <row r="74" spans="1:16" ht="35.35" x14ac:dyDescent="0.25">
      <c r="A74" s="1">
        <v>70</v>
      </c>
      <c r="B74" s="15">
        <v>106</v>
      </c>
      <c r="C74" s="16" t="s">
        <v>243</v>
      </c>
      <c r="D74" s="15" t="s">
        <v>244</v>
      </c>
      <c r="E74" s="15" t="s">
        <v>40</v>
      </c>
      <c r="F74" s="15"/>
      <c r="G74" s="15"/>
      <c r="H74" s="15"/>
      <c r="I74" s="15" t="s">
        <v>70</v>
      </c>
      <c r="J74" s="15"/>
      <c r="K74" s="15"/>
      <c r="L74" s="15"/>
      <c r="M74" s="15" t="s">
        <v>245</v>
      </c>
      <c r="N74" s="33"/>
      <c r="O74" s="33"/>
      <c r="P74" s="33"/>
    </row>
    <row r="75" spans="1:16" ht="35.35" x14ac:dyDescent="0.25">
      <c r="A75" s="1">
        <v>71</v>
      </c>
      <c r="B75" s="15">
        <v>104</v>
      </c>
      <c r="C75" s="16" t="s">
        <v>246</v>
      </c>
      <c r="D75" s="15" t="s">
        <v>247</v>
      </c>
      <c r="E75" s="15" t="s">
        <v>40</v>
      </c>
      <c r="F75" s="15"/>
      <c r="G75" s="15"/>
      <c r="H75" s="15"/>
      <c r="I75" s="15" t="s">
        <v>70</v>
      </c>
      <c r="J75" s="15"/>
      <c r="K75" s="15"/>
      <c r="L75" s="15"/>
      <c r="M75" s="15" t="s">
        <v>248</v>
      </c>
      <c r="N75" s="33"/>
      <c r="O75" s="33"/>
      <c r="P75" s="33"/>
    </row>
    <row r="76" spans="1:16" ht="53.05" x14ac:dyDescent="0.25">
      <c r="A76" s="1">
        <v>72</v>
      </c>
      <c r="B76" s="27">
        <v>31</v>
      </c>
      <c r="C76" s="44" t="s">
        <v>15</v>
      </c>
      <c r="D76" s="29" t="s">
        <v>288</v>
      </c>
      <c r="E76" s="27" t="s">
        <v>467</v>
      </c>
      <c r="F76" s="27" t="s">
        <v>290</v>
      </c>
      <c r="G76" s="27" t="s">
        <v>291</v>
      </c>
      <c r="H76" s="27" t="s">
        <v>291</v>
      </c>
      <c r="I76" s="27" t="s">
        <v>80</v>
      </c>
      <c r="J76" s="27" t="s">
        <v>356</v>
      </c>
      <c r="K76" s="27">
        <v>3.5590000000000002</v>
      </c>
      <c r="L76" s="28">
        <v>1</v>
      </c>
      <c r="M76" s="27" t="s">
        <v>468</v>
      </c>
      <c r="N76" s="33"/>
      <c r="O76" s="33"/>
      <c r="P76" s="33"/>
    </row>
    <row r="77" spans="1:16" ht="35.35" x14ac:dyDescent="0.3">
      <c r="A77" s="1">
        <v>73</v>
      </c>
      <c r="B77" s="27">
        <v>31</v>
      </c>
      <c r="C77" s="44" t="s">
        <v>15</v>
      </c>
      <c r="D77" s="29" t="s">
        <v>288</v>
      </c>
      <c r="E77" s="27" t="s">
        <v>469</v>
      </c>
      <c r="F77" s="27" t="s">
        <v>470</v>
      </c>
      <c r="G77" s="27" t="s">
        <v>471</v>
      </c>
      <c r="H77" s="27" t="s">
        <v>471</v>
      </c>
      <c r="I77" s="27" t="s">
        <v>472</v>
      </c>
      <c r="J77" s="27" t="s">
        <v>356</v>
      </c>
      <c r="K77" s="45">
        <v>3.2</v>
      </c>
      <c r="L77" s="28">
        <v>1</v>
      </c>
      <c r="M77" s="46" t="s">
        <v>473</v>
      </c>
    </row>
    <row r="78" spans="1:16" ht="53.05" x14ac:dyDescent="0.3">
      <c r="A78" s="1">
        <v>74</v>
      </c>
      <c r="B78" s="27">
        <v>31</v>
      </c>
      <c r="C78" s="44" t="s">
        <v>15</v>
      </c>
      <c r="D78" s="29" t="s">
        <v>288</v>
      </c>
      <c r="E78" s="27" t="s">
        <v>649</v>
      </c>
      <c r="F78" s="27" t="s">
        <v>650</v>
      </c>
      <c r="G78" s="27" t="s">
        <v>651</v>
      </c>
      <c r="H78" s="27" t="s">
        <v>652</v>
      </c>
      <c r="I78" s="27" t="s">
        <v>403</v>
      </c>
      <c r="J78" s="27" t="s">
        <v>356</v>
      </c>
      <c r="K78" s="27">
        <v>44.304000000000002</v>
      </c>
      <c r="L78" s="28">
        <v>1</v>
      </c>
      <c r="M78" s="29" t="s">
        <v>653</v>
      </c>
    </row>
    <row r="79" spans="1:16" ht="35.35" x14ac:dyDescent="0.3">
      <c r="A79" s="1">
        <v>75</v>
      </c>
      <c r="B79" s="27">
        <v>31</v>
      </c>
      <c r="C79" s="44" t="s">
        <v>15</v>
      </c>
      <c r="D79" s="29" t="s">
        <v>288</v>
      </c>
      <c r="E79" s="27" t="s">
        <v>654</v>
      </c>
      <c r="F79" s="27" t="s">
        <v>437</v>
      </c>
      <c r="G79" s="27" t="s">
        <v>655</v>
      </c>
      <c r="H79" s="27" t="s">
        <v>656</v>
      </c>
      <c r="I79" s="27" t="s">
        <v>403</v>
      </c>
      <c r="J79" s="27" t="s">
        <v>356</v>
      </c>
      <c r="K79" s="27">
        <v>0.98</v>
      </c>
      <c r="L79" s="28">
        <v>1</v>
      </c>
      <c r="M79" s="27" t="s">
        <v>657</v>
      </c>
    </row>
    <row r="80" spans="1:16" ht="35.35" x14ac:dyDescent="0.25">
      <c r="A80" s="1">
        <v>76</v>
      </c>
      <c r="B80" s="27">
        <v>31</v>
      </c>
      <c r="C80" s="44" t="s">
        <v>15</v>
      </c>
      <c r="D80" s="29" t="s">
        <v>288</v>
      </c>
      <c r="E80" s="27" t="s">
        <v>658</v>
      </c>
      <c r="F80" s="27" t="s">
        <v>437</v>
      </c>
      <c r="G80" s="27" t="s">
        <v>655</v>
      </c>
      <c r="H80" s="27" t="s">
        <v>656</v>
      </c>
      <c r="I80" s="27" t="s">
        <v>403</v>
      </c>
      <c r="J80" s="27" t="s">
        <v>356</v>
      </c>
      <c r="K80" s="27">
        <v>0.98</v>
      </c>
      <c r="L80" s="28">
        <v>1</v>
      </c>
      <c r="M80" s="27" t="s">
        <v>657</v>
      </c>
      <c r="N80" s="33"/>
      <c r="O80" s="33"/>
    </row>
    <row r="81" spans="1:15" ht="35.35" x14ac:dyDescent="0.25">
      <c r="A81" s="1">
        <v>77</v>
      </c>
      <c r="B81" s="1">
        <v>67</v>
      </c>
      <c r="C81" s="16" t="s">
        <v>11</v>
      </c>
      <c r="D81" s="15" t="s">
        <v>12</v>
      </c>
      <c r="E81" s="1" t="s">
        <v>13</v>
      </c>
      <c r="F81" s="1" t="s">
        <v>659</v>
      </c>
      <c r="G81" s="1" t="s">
        <v>14</v>
      </c>
      <c r="H81" s="1" t="s">
        <v>14</v>
      </c>
      <c r="I81" s="1" t="s">
        <v>660</v>
      </c>
      <c r="J81" s="1" t="s">
        <v>81</v>
      </c>
      <c r="K81" s="1" t="s">
        <v>661</v>
      </c>
      <c r="L81" s="18">
        <v>1</v>
      </c>
      <c r="M81" s="30">
        <v>22</v>
      </c>
      <c r="N81" s="33"/>
      <c r="O81" s="33"/>
    </row>
    <row r="82" spans="1:15" ht="35.35" x14ac:dyDescent="0.25">
      <c r="A82" s="1">
        <v>78</v>
      </c>
      <c r="B82" s="1">
        <v>69</v>
      </c>
      <c r="C82" s="16" t="s">
        <v>83</v>
      </c>
      <c r="D82" s="15" t="s">
        <v>84</v>
      </c>
      <c r="E82" s="1" t="s">
        <v>13</v>
      </c>
      <c r="F82" s="1" t="s">
        <v>662</v>
      </c>
      <c r="G82" s="1" t="s">
        <v>14</v>
      </c>
      <c r="H82" s="1" t="s">
        <v>14</v>
      </c>
      <c r="I82" s="1" t="s">
        <v>660</v>
      </c>
      <c r="J82" s="1" t="s">
        <v>81</v>
      </c>
      <c r="K82" s="1" t="s">
        <v>663</v>
      </c>
      <c r="L82" s="18">
        <v>1</v>
      </c>
      <c r="M82" s="30">
        <v>9</v>
      </c>
      <c r="N82" s="33"/>
      <c r="O82" s="33"/>
    </row>
    <row r="83" spans="1:15" ht="35.35" x14ac:dyDescent="0.25">
      <c r="A83" s="1">
        <v>79</v>
      </c>
      <c r="B83" s="1"/>
      <c r="C83" s="16"/>
      <c r="D83" s="15" t="s">
        <v>87</v>
      </c>
      <c r="E83" s="1" t="s">
        <v>13</v>
      </c>
      <c r="F83" s="1" t="s">
        <v>664</v>
      </c>
      <c r="G83" s="1" t="s">
        <v>14</v>
      </c>
      <c r="H83" s="1" t="s">
        <v>14</v>
      </c>
      <c r="I83" s="1" t="s">
        <v>660</v>
      </c>
      <c r="J83" s="1" t="s">
        <v>81</v>
      </c>
      <c r="K83" s="1" t="s">
        <v>665</v>
      </c>
      <c r="L83" s="18">
        <v>1</v>
      </c>
      <c r="M83" s="30">
        <v>23</v>
      </c>
      <c r="N83" s="33"/>
      <c r="O83" s="33"/>
    </row>
    <row r="84" spans="1:15" ht="35.35" x14ac:dyDescent="0.25">
      <c r="A84" s="1">
        <v>80</v>
      </c>
      <c r="B84" s="1">
        <v>101</v>
      </c>
      <c r="C84" s="16" t="s">
        <v>666</v>
      </c>
      <c r="D84" s="15" t="s">
        <v>667</v>
      </c>
      <c r="E84" s="1" t="s">
        <v>668</v>
      </c>
      <c r="F84" s="1" t="s">
        <v>669</v>
      </c>
      <c r="G84" s="1" t="s">
        <v>14</v>
      </c>
      <c r="H84" s="1" t="s">
        <v>14</v>
      </c>
      <c r="I84" s="1"/>
      <c r="J84" s="1" t="s">
        <v>292</v>
      </c>
      <c r="K84" s="1">
        <v>876.04499999999996</v>
      </c>
      <c r="L84" s="18">
        <v>0.2</v>
      </c>
      <c r="M84" s="30">
        <v>1</v>
      </c>
      <c r="N84" s="33"/>
      <c r="O84" s="33"/>
    </row>
    <row r="85" spans="1:15" ht="35.35" x14ac:dyDescent="0.25">
      <c r="A85" s="1">
        <v>81</v>
      </c>
      <c r="B85" s="1">
        <v>48</v>
      </c>
      <c r="C85" s="1" t="s">
        <v>561</v>
      </c>
      <c r="D85" s="1" t="s">
        <v>562</v>
      </c>
      <c r="E85" s="1" t="s">
        <v>670</v>
      </c>
      <c r="F85" s="1" t="s">
        <v>671</v>
      </c>
      <c r="G85" s="1" t="s">
        <v>672</v>
      </c>
      <c r="H85" s="1" t="s">
        <v>672</v>
      </c>
      <c r="I85" s="1" t="s">
        <v>345</v>
      </c>
      <c r="J85" s="1" t="s">
        <v>673</v>
      </c>
      <c r="K85" s="1">
        <v>35875</v>
      </c>
      <c r="L85" s="18">
        <v>0.5</v>
      </c>
      <c r="M85" s="1"/>
      <c r="N85" s="33"/>
      <c r="O85" s="33"/>
    </row>
    <row r="86" spans="1:15" ht="53.05" x14ac:dyDescent="0.25">
      <c r="A86" s="1">
        <v>82</v>
      </c>
      <c r="B86" s="1">
        <v>48</v>
      </c>
      <c r="C86" s="1" t="s">
        <v>561</v>
      </c>
      <c r="D86" s="1" t="s">
        <v>562</v>
      </c>
      <c r="E86" s="1" t="s">
        <v>674</v>
      </c>
      <c r="F86" s="15" t="s">
        <v>675</v>
      </c>
      <c r="G86" s="1" t="s">
        <v>676</v>
      </c>
      <c r="H86" s="1" t="s">
        <v>676</v>
      </c>
      <c r="I86" s="1" t="s">
        <v>677</v>
      </c>
      <c r="J86" s="1">
        <v>3</v>
      </c>
      <c r="K86" s="15">
        <v>5.6</v>
      </c>
      <c r="L86" s="18">
        <v>50</v>
      </c>
      <c r="M86" s="1" t="s">
        <v>678</v>
      </c>
      <c r="N86" s="33"/>
      <c r="O86" s="33"/>
    </row>
    <row r="87" spans="1:15" ht="17.7" x14ac:dyDescent="0.25">
      <c r="A87" s="1">
        <v>83</v>
      </c>
      <c r="B87" s="1">
        <v>48</v>
      </c>
      <c r="C87" s="1" t="s">
        <v>561</v>
      </c>
      <c r="D87" s="1" t="s">
        <v>562</v>
      </c>
      <c r="E87" s="1" t="s">
        <v>545</v>
      </c>
      <c r="F87" s="1" t="s">
        <v>370</v>
      </c>
      <c r="G87" s="1" t="s">
        <v>545</v>
      </c>
      <c r="H87" s="1" t="s">
        <v>545</v>
      </c>
      <c r="I87" s="15" t="s">
        <v>677</v>
      </c>
      <c r="J87" s="1">
        <v>5</v>
      </c>
      <c r="K87" s="1" t="s">
        <v>679</v>
      </c>
      <c r="L87" s="18">
        <v>1</v>
      </c>
      <c r="M87" s="1" t="s">
        <v>680</v>
      </c>
      <c r="N87" s="33"/>
      <c r="O87" s="33"/>
    </row>
    <row r="88" spans="1:15" ht="53.05" x14ac:dyDescent="0.25">
      <c r="A88" s="1">
        <v>84</v>
      </c>
      <c r="B88" s="1">
        <v>76</v>
      </c>
      <c r="C88" s="26" t="s">
        <v>572</v>
      </c>
      <c r="D88" s="15" t="s">
        <v>681</v>
      </c>
      <c r="E88" s="1" t="s">
        <v>682</v>
      </c>
      <c r="F88" s="1">
        <v>1</v>
      </c>
      <c r="G88" s="1" t="s">
        <v>683</v>
      </c>
      <c r="H88" s="1" t="s">
        <v>683</v>
      </c>
      <c r="I88" s="1" t="s">
        <v>684</v>
      </c>
      <c r="J88" s="1" t="s">
        <v>685</v>
      </c>
      <c r="K88" s="47">
        <v>21996</v>
      </c>
      <c r="L88" s="18">
        <v>1</v>
      </c>
      <c r="M88" s="1"/>
      <c r="N88" s="33"/>
      <c r="O88" s="33"/>
    </row>
    <row r="89" spans="1:15" x14ac:dyDescent="0.25">
      <c r="L89" s="36"/>
      <c r="N89" s="33"/>
      <c r="O89" s="33"/>
    </row>
    <row r="90" spans="1:15" x14ac:dyDescent="0.25">
      <c r="L90" s="36"/>
      <c r="N90" s="33"/>
      <c r="O90" s="33"/>
    </row>
    <row r="91" spans="1:15" x14ac:dyDescent="0.25">
      <c r="L91" s="36"/>
      <c r="N91" s="33"/>
      <c r="O91" s="33"/>
    </row>
    <row r="92" spans="1:15" x14ac:dyDescent="0.3">
      <c r="L92" s="36"/>
    </row>
    <row r="93" spans="1:15" x14ac:dyDescent="0.3">
      <c r="L93" s="36"/>
    </row>
    <row r="94" spans="1:15" x14ac:dyDescent="0.3">
      <c r="L94" s="36"/>
    </row>
    <row r="95" spans="1:15" x14ac:dyDescent="0.3">
      <c r="L95" s="36"/>
    </row>
    <row r="96" spans="1:15" x14ac:dyDescent="0.3">
      <c r="L96" s="36"/>
    </row>
    <row r="97" spans="12:12" x14ac:dyDescent="0.3">
      <c r="L97" s="36"/>
    </row>
    <row r="98" spans="12:12" x14ac:dyDescent="0.3">
      <c r="L98" s="36"/>
    </row>
    <row r="99" spans="12:12" x14ac:dyDescent="0.3">
      <c r="L99" s="36"/>
    </row>
    <row r="100" spans="12:12" x14ac:dyDescent="0.3">
      <c r="L100" s="36"/>
    </row>
    <row r="101" spans="12:12" x14ac:dyDescent="0.3">
      <c r="L101" s="36"/>
    </row>
    <row r="102" spans="12:12" x14ac:dyDescent="0.3">
      <c r="L102" s="36"/>
    </row>
  </sheetData>
  <mergeCells count="1">
    <mergeCell ref="A2:M2"/>
  </mergeCells>
  <hyperlinks>
    <hyperlink ref="J28" r:id="rId1" display="https://prozorro.gov.ua/tender/UA-2020-03-27-001549-b"/>
  </hyperlinks>
  <pageMargins left="0.25" right="0.25" top="0.75" bottom="0.75" header="0.3" footer="0.3"/>
  <pageSetup paperSize="9" scale="25" fitToHeight="0" orientation="landscape" verticalDpi="0" r:id="rId2"/>
  <rowBreaks count="3" manualBreakCount="3">
    <brk id="20" max="16383" man="1"/>
    <brk id="40" max="16383" man="1"/>
    <brk id="6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6"/>
  <sheetViews>
    <sheetView topLeftCell="A148" zoomScale="50" zoomScaleNormal="50" workbookViewId="0">
      <selection activeCell="J10" sqref="J10"/>
    </sheetView>
  </sheetViews>
  <sheetFormatPr defaultColWidth="9.109375" defaultRowHeight="14.4" x14ac:dyDescent="0.25"/>
  <cols>
    <col min="1" max="1" width="9.6640625" style="105" customWidth="1"/>
    <col min="2" max="2" width="15.5546875" style="105" customWidth="1"/>
    <col min="3" max="3" width="22.33203125" style="105" customWidth="1"/>
    <col min="4" max="4" width="67.33203125" style="105" customWidth="1"/>
    <col min="5" max="5" width="39" style="105" customWidth="1"/>
    <col min="6" max="6" width="35" style="105" customWidth="1"/>
    <col min="7" max="7" width="35.6640625" style="105" customWidth="1"/>
    <col min="8" max="8" width="37.5546875" style="105" customWidth="1"/>
    <col min="9" max="9" width="33.109375" style="105" customWidth="1"/>
    <col min="10" max="10" width="43.109375" style="105" customWidth="1"/>
    <col min="11" max="11" width="44.109375" style="105" customWidth="1"/>
    <col min="12" max="12" width="18.44140625" style="105" customWidth="1"/>
    <col min="13" max="13" width="171.33203125" style="105" customWidth="1"/>
    <col min="14" max="16384" width="9.109375" style="105"/>
  </cols>
  <sheetData>
    <row r="1" spans="1:13" ht="19.649999999999999" x14ac:dyDescent="0.25">
      <c r="A1" s="1"/>
      <c r="B1" s="1"/>
      <c r="C1" s="1"/>
      <c r="D1" s="1"/>
      <c r="E1" s="1"/>
      <c r="F1" s="1"/>
      <c r="G1" s="1"/>
      <c r="H1" s="1"/>
      <c r="I1" s="1"/>
      <c r="J1" s="1"/>
      <c r="K1" s="1"/>
      <c r="L1" s="1"/>
      <c r="M1" s="115" t="s">
        <v>30</v>
      </c>
    </row>
    <row r="2" spans="1:13" ht="18.850000000000001" customHeight="1" x14ac:dyDescent="0.25">
      <c r="A2" s="261" t="s">
        <v>1076</v>
      </c>
      <c r="B2" s="261"/>
      <c r="C2" s="261"/>
      <c r="D2" s="261"/>
      <c r="E2" s="261"/>
      <c r="F2" s="261"/>
      <c r="G2" s="261"/>
      <c r="H2" s="261"/>
      <c r="I2" s="261"/>
      <c r="J2" s="261"/>
      <c r="K2" s="261"/>
      <c r="L2" s="261"/>
      <c r="M2" s="261"/>
    </row>
    <row r="3" spans="1:13" s="135" customFormat="1" ht="88.4" x14ac:dyDescent="0.25">
      <c r="A3" s="188" t="s">
        <v>0</v>
      </c>
      <c r="B3" s="188" t="s">
        <v>1</v>
      </c>
      <c r="C3" s="188" t="s">
        <v>2</v>
      </c>
      <c r="D3" s="189" t="s">
        <v>3</v>
      </c>
      <c r="E3" s="189" t="s">
        <v>4</v>
      </c>
      <c r="F3" s="189" t="s">
        <v>29</v>
      </c>
      <c r="G3" s="189" t="s">
        <v>5</v>
      </c>
      <c r="H3" s="189" t="s">
        <v>6</v>
      </c>
      <c r="I3" s="189" t="s">
        <v>7</v>
      </c>
      <c r="J3" s="189" t="s">
        <v>1033</v>
      </c>
      <c r="K3" s="189" t="s">
        <v>8</v>
      </c>
      <c r="L3" s="190" t="s">
        <v>9</v>
      </c>
      <c r="M3" s="189" t="s">
        <v>372</v>
      </c>
    </row>
    <row r="4" spans="1:13" s="135" customFormat="1" ht="17.7" x14ac:dyDescent="0.25">
      <c r="A4" s="24">
        <v>1</v>
      </c>
      <c r="B4" s="24">
        <v>2</v>
      </c>
      <c r="C4" s="24">
        <v>3</v>
      </c>
      <c r="D4" s="24" t="s">
        <v>31</v>
      </c>
      <c r="E4" s="24" t="s">
        <v>32</v>
      </c>
      <c r="F4" s="24" t="s">
        <v>33</v>
      </c>
      <c r="G4" s="24" t="s">
        <v>34</v>
      </c>
      <c r="H4" s="24" t="s">
        <v>35</v>
      </c>
      <c r="I4" s="24" t="s">
        <v>36</v>
      </c>
      <c r="J4" s="24" t="s">
        <v>37</v>
      </c>
      <c r="K4" s="24" t="s">
        <v>38</v>
      </c>
      <c r="L4" s="24">
        <v>12</v>
      </c>
      <c r="M4" s="24">
        <v>13</v>
      </c>
    </row>
    <row r="5" spans="1:13" ht="53.05" x14ac:dyDescent="0.25">
      <c r="A5" s="1">
        <v>1</v>
      </c>
      <c r="B5" s="1">
        <v>1</v>
      </c>
      <c r="C5" s="2" t="s">
        <v>311</v>
      </c>
      <c r="D5" s="1" t="s">
        <v>312</v>
      </c>
      <c r="E5" s="1" t="s">
        <v>686</v>
      </c>
      <c r="F5" s="1" t="s">
        <v>25</v>
      </c>
      <c r="G5" s="1" t="s">
        <v>25</v>
      </c>
      <c r="H5" s="1" t="s">
        <v>315</v>
      </c>
      <c r="I5" s="1" t="s">
        <v>687</v>
      </c>
      <c r="J5" s="1" t="s">
        <v>688</v>
      </c>
      <c r="K5" s="1" t="s">
        <v>25</v>
      </c>
      <c r="L5" s="18" t="s">
        <v>25</v>
      </c>
      <c r="M5" s="1" t="s">
        <v>689</v>
      </c>
    </row>
    <row r="6" spans="1:13" ht="78.05" customHeight="1" x14ac:dyDescent="0.25">
      <c r="A6" s="1">
        <v>2</v>
      </c>
      <c r="B6" s="1">
        <v>8</v>
      </c>
      <c r="C6" s="2" t="s">
        <v>582</v>
      </c>
      <c r="D6" s="1" t="s">
        <v>583</v>
      </c>
      <c r="E6" s="1" t="s">
        <v>690</v>
      </c>
      <c r="F6" s="1"/>
      <c r="G6" s="1"/>
      <c r="H6" s="1"/>
      <c r="I6" s="1" t="s">
        <v>25</v>
      </c>
      <c r="J6" s="1" t="s">
        <v>25</v>
      </c>
      <c r="K6" s="1" t="s">
        <v>25</v>
      </c>
      <c r="L6" s="18"/>
      <c r="M6" s="1" t="s">
        <v>1079</v>
      </c>
    </row>
    <row r="7" spans="1:13" ht="53.05" x14ac:dyDescent="0.25">
      <c r="A7" s="1">
        <v>3</v>
      </c>
      <c r="B7" s="1">
        <v>19</v>
      </c>
      <c r="C7" s="2" t="s">
        <v>318</v>
      </c>
      <c r="D7" s="1" t="s">
        <v>319</v>
      </c>
      <c r="E7" s="1" t="s">
        <v>690</v>
      </c>
      <c r="F7" s="1" t="s">
        <v>691</v>
      </c>
      <c r="G7" s="1" t="s">
        <v>25</v>
      </c>
      <c r="H7" s="1" t="s">
        <v>315</v>
      </c>
      <c r="I7" s="1" t="s">
        <v>692</v>
      </c>
      <c r="J7" s="1" t="s">
        <v>688</v>
      </c>
      <c r="K7" s="1" t="s">
        <v>25</v>
      </c>
      <c r="L7" s="18" t="s">
        <v>25</v>
      </c>
      <c r="M7" s="1" t="s">
        <v>693</v>
      </c>
    </row>
    <row r="8" spans="1:13" ht="53.05" x14ac:dyDescent="0.25">
      <c r="A8" s="1">
        <v>4</v>
      </c>
      <c r="B8" s="1">
        <v>26</v>
      </c>
      <c r="C8" s="2"/>
      <c r="D8" s="1" t="s">
        <v>349</v>
      </c>
      <c r="E8" s="1" t="s">
        <v>350</v>
      </c>
      <c r="F8" s="1" t="s">
        <v>354</v>
      </c>
      <c r="G8" s="1" t="s">
        <v>350</v>
      </c>
      <c r="H8" s="1" t="s">
        <v>351</v>
      </c>
      <c r="I8" s="1" t="s">
        <v>694</v>
      </c>
      <c r="J8" s="1" t="s">
        <v>958</v>
      </c>
      <c r="K8" s="99">
        <v>500</v>
      </c>
      <c r="L8" s="18">
        <v>1</v>
      </c>
      <c r="M8" s="1" t="s">
        <v>863</v>
      </c>
    </row>
    <row r="9" spans="1:13" ht="35.35" x14ac:dyDescent="0.25">
      <c r="A9" s="1">
        <v>5</v>
      </c>
      <c r="B9" s="1">
        <v>16</v>
      </c>
      <c r="C9" s="2" t="s">
        <v>864</v>
      </c>
      <c r="D9" s="1" t="s">
        <v>865</v>
      </c>
      <c r="E9" s="1" t="s">
        <v>867</v>
      </c>
      <c r="F9" s="1" t="s">
        <v>354</v>
      </c>
      <c r="G9" s="1" t="s">
        <v>867</v>
      </c>
      <c r="H9" s="1" t="s">
        <v>866</v>
      </c>
      <c r="I9" s="1" t="s">
        <v>868</v>
      </c>
      <c r="J9" s="1" t="s">
        <v>958</v>
      </c>
      <c r="K9" s="99">
        <f>11050529.4/1000</f>
        <v>11050.529400000001</v>
      </c>
      <c r="L9" s="18">
        <v>1</v>
      </c>
      <c r="M9" s="1" t="s">
        <v>1077</v>
      </c>
    </row>
    <row r="10" spans="1:13" ht="35.35" x14ac:dyDescent="0.25">
      <c r="A10" s="1">
        <v>6</v>
      </c>
      <c r="B10" s="1">
        <v>64</v>
      </c>
      <c r="C10" s="2" t="s">
        <v>870</v>
      </c>
      <c r="D10" s="1" t="s">
        <v>869</v>
      </c>
      <c r="E10" s="1" t="s">
        <v>690</v>
      </c>
      <c r="F10" s="1" t="s">
        <v>873</v>
      </c>
      <c r="G10" s="1" t="s">
        <v>871</v>
      </c>
      <c r="H10" s="1" t="s">
        <v>871</v>
      </c>
      <c r="I10" s="1" t="s">
        <v>868</v>
      </c>
      <c r="J10" s="1" t="s">
        <v>959</v>
      </c>
      <c r="K10" s="99"/>
      <c r="L10" s="18">
        <v>1</v>
      </c>
      <c r="M10" s="1" t="s">
        <v>876</v>
      </c>
    </row>
    <row r="11" spans="1:13" ht="35.35" x14ac:dyDescent="0.25">
      <c r="A11" s="1">
        <v>7</v>
      </c>
      <c r="B11" s="1">
        <v>66</v>
      </c>
      <c r="C11" s="2" t="s">
        <v>875</v>
      </c>
      <c r="D11" s="1" t="s">
        <v>874</v>
      </c>
      <c r="E11" s="1" t="s">
        <v>690</v>
      </c>
      <c r="F11" s="1" t="s">
        <v>872</v>
      </c>
      <c r="G11" s="1" t="s">
        <v>871</v>
      </c>
      <c r="H11" s="1" t="s">
        <v>871</v>
      </c>
      <c r="I11" s="1" t="s">
        <v>868</v>
      </c>
      <c r="J11" s="1" t="s">
        <v>958</v>
      </c>
      <c r="K11" s="99">
        <f>26433110.25/1000</f>
        <v>26433.110250000002</v>
      </c>
      <c r="L11" s="18">
        <v>1</v>
      </c>
      <c r="M11" s="1" t="s">
        <v>877</v>
      </c>
    </row>
    <row r="12" spans="1:13" ht="53.05" x14ac:dyDescent="0.25">
      <c r="A12" s="1">
        <v>8</v>
      </c>
      <c r="B12" s="1">
        <v>88</v>
      </c>
      <c r="C12" s="2" t="s">
        <v>340</v>
      </c>
      <c r="D12" s="1" t="s">
        <v>347</v>
      </c>
      <c r="E12" s="1" t="s">
        <v>690</v>
      </c>
      <c r="F12" s="1" t="s">
        <v>878</v>
      </c>
      <c r="G12" s="1" t="s">
        <v>879</v>
      </c>
      <c r="H12" s="1" t="s">
        <v>344</v>
      </c>
      <c r="I12" s="1" t="s">
        <v>868</v>
      </c>
      <c r="J12" s="1" t="s">
        <v>958</v>
      </c>
      <c r="K12" s="99">
        <f>3233070.6/1000</f>
        <v>3233.0706</v>
      </c>
      <c r="L12" s="18">
        <v>1</v>
      </c>
      <c r="M12" s="1" t="s">
        <v>1080</v>
      </c>
    </row>
    <row r="13" spans="1:13" ht="35.35" x14ac:dyDescent="0.25">
      <c r="A13" s="1">
        <v>9</v>
      </c>
      <c r="B13" s="1">
        <v>88</v>
      </c>
      <c r="C13" s="2" t="s">
        <v>340</v>
      </c>
      <c r="D13" s="1" t="s">
        <v>347</v>
      </c>
      <c r="E13" s="1" t="s">
        <v>690</v>
      </c>
      <c r="F13" s="1" t="s">
        <v>880</v>
      </c>
      <c r="G13" s="1" t="s">
        <v>314</v>
      </c>
      <c r="H13" s="1" t="s">
        <v>344</v>
      </c>
      <c r="I13" s="1" t="s">
        <v>409</v>
      </c>
      <c r="J13" s="1" t="s">
        <v>688</v>
      </c>
      <c r="K13" s="1" t="s">
        <v>25</v>
      </c>
      <c r="L13" s="18">
        <v>1</v>
      </c>
      <c r="M13" s="100" t="s">
        <v>881</v>
      </c>
    </row>
    <row r="14" spans="1:13" ht="53.05" x14ac:dyDescent="0.25">
      <c r="A14" s="1">
        <v>10</v>
      </c>
      <c r="B14" s="1">
        <v>96</v>
      </c>
      <c r="C14" s="1" t="s">
        <v>322</v>
      </c>
      <c r="D14" s="1" t="s">
        <v>323</v>
      </c>
      <c r="E14" s="1" t="s">
        <v>324</v>
      </c>
      <c r="F14" s="1" t="s">
        <v>325</v>
      </c>
      <c r="G14" s="1" t="s">
        <v>314</v>
      </c>
      <c r="H14" s="1" t="s">
        <v>326</v>
      </c>
      <c r="I14" s="1" t="s">
        <v>327</v>
      </c>
      <c r="J14" s="1" t="s">
        <v>958</v>
      </c>
      <c r="K14" s="1">
        <v>18.100000000000001</v>
      </c>
      <c r="L14" s="18">
        <v>1</v>
      </c>
      <c r="M14" s="1" t="s">
        <v>574</v>
      </c>
    </row>
    <row r="15" spans="1:13" ht="176.75" x14ac:dyDescent="0.25">
      <c r="A15" s="1">
        <v>11</v>
      </c>
      <c r="B15" s="1">
        <v>99</v>
      </c>
      <c r="C15" s="1" t="s">
        <v>775</v>
      </c>
      <c r="D15" s="1" t="s">
        <v>776</v>
      </c>
      <c r="E15" s="1" t="s">
        <v>690</v>
      </c>
      <c r="F15" s="1" t="s">
        <v>325</v>
      </c>
      <c r="G15" s="1" t="s">
        <v>326</v>
      </c>
      <c r="H15" s="1" t="s">
        <v>326</v>
      </c>
      <c r="I15" s="1" t="s">
        <v>882</v>
      </c>
      <c r="J15" s="1" t="s">
        <v>958</v>
      </c>
      <c r="K15" s="1">
        <v>40</v>
      </c>
      <c r="L15" s="18">
        <v>1</v>
      </c>
      <c r="M15" s="1" t="s">
        <v>883</v>
      </c>
    </row>
    <row r="16" spans="1:13" ht="88.4" x14ac:dyDescent="0.25">
      <c r="A16" s="1">
        <v>12</v>
      </c>
      <c r="B16" s="1">
        <v>107</v>
      </c>
      <c r="C16" s="1">
        <v>30</v>
      </c>
      <c r="D16" s="1" t="s">
        <v>336</v>
      </c>
      <c r="E16" s="1" t="s">
        <v>690</v>
      </c>
      <c r="F16" s="1" t="s">
        <v>884</v>
      </c>
      <c r="G16" s="1" t="s">
        <v>871</v>
      </c>
      <c r="H16" s="1" t="s">
        <v>885</v>
      </c>
      <c r="I16" s="1" t="s">
        <v>868</v>
      </c>
      <c r="J16" s="1" t="s">
        <v>355</v>
      </c>
      <c r="K16" s="99">
        <f>4606860.95/1000</f>
        <v>4606.8609500000002</v>
      </c>
      <c r="L16" s="18">
        <v>1</v>
      </c>
      <c r="M16" s="1" t="s">
        <v>886</v>
      </c>
    </row>
    <row r="17" spans="1:13" ht="106.05" x14ac:dyDescent="0.25">
      <c r="A17" s="1">
        <v>13</v>
      </c>
      <c r="B17" s="1">
        <v>111</v>
      </c>
      <c r="C17" s="1">
        <v>49</v>
      </c>
      <c r="D17" s="1" t="s">
        <v>101</v>
      </c>
      <c r="E17" s="1" t="s">
        <v>887</v>
      </c>
      <c r="F17" s="1">
        <v>4.3</v>
      </c>
      <c r="G17" s="1"/>
      <c r="H17" s="1" t="s">
        <v>860</v>
      </c>
      <c r="I17" s="1" t="s">
        <v>115</v>
      </c>
      <c r="J17" s="1" t="s">
        <v>958</v>
      </c>
      <c r="K17" s="1">
        <v>1485.3050000000001</v>
      </c>
      <c r="L17" s="18">
        <v>1</v>
      </c>
      <c r="M17" s="1" t="s">
        <v>1078</v>
      </c>
    </row>
    <row r="18" spans="1:13" ht="53.05" x14ac:dyDescent="0.25">
      <c r="A18" s="1">
        <v>14</v>
      </c>
      <c r="B18" s="1">
        <v>128</v>
      </c>
      <c r="C18" s="1"/>
      <c r="D18" s="1" t="s">
        <v>360</v>
      </c>
      <c r="E18" s="1" t="s">
        <v>690</v>
      </c>
      <c r="F18" s="1" t="s">
        <v>880</v>
      </c>
      <c r="G18" s="1" t="s">
        <v>344</v>
      </c>
      <c r="H18" s="1" t="s">
        <v>344</v>
      </c>
      <c r="I18" s="1" t="s">
        <v>409</v>
      </c>
      <c r="J18" s="1" t="s">
        <v>25</v>
      </c>
      <c r="K18" s="1" t="s">
        <v>25</v>
      </c>
      <c r="L18" s="18">
        <v>1</v>
      </c>
      <c r="M18" s="1" t="s">
        <v>881</v>
      </c>
    </row>
    <row r="19" spans="1:13" ht="70.7" x14ac:dyDescent="0.25">
      <c r="A19" s="1">
        <v>15</v>
      </c>
      <c r="B19" s="1">
        <v>87</v>
      </c>
      <c r="C19" s="1" t="s">
        <v>352</v>
      </c>
      <c r="D19" s="1" t="s">
        <v>353</v>
      </c>
      <c r="E19" s="1" t="s">
        <v>690</v>
      </c>
      <c r="F19" s="1" t="s">
        <v>888</v>
      </c>
      <c r="G19" s="1" t="s">
        <v>889</v>
      </c>
      <c r="H19" s="1" t="s">
        <v>890</v>
      </c>
      <c r="I19" s="1" t="s">
        <v>868</v>
      </c>
      <c r="J19" s="1" t="s">
        <v>958</v>
      </c>
      <c r="K19" s="1">
        <f>(554748+2165000+714297+400000)/1000</f>
        <v>3834.0450000000001</v>
      </c>
      <c r="L19" s="18">
        <v>1</v>
      </c>
      <c r="M19" s="1" t="s">
        <v>891</v>
      </c>
    </row>
    <row r="20" spans="1:13" ht="35.35" x14ac:dyDescent="0.25">
      <c r="A20" s="1">
        <v>16</v>
      </c>
      <c r="B20" s="1">
        <v>67</v>
      </c>
      <c r="C20" s="2" t="s">
        <v>11</v>
      </c>
      <c r="D20" s="1" t="s">
        <v>12</v>
      </c>
      <c r="E20" s="1" t="s">
        <v>13</v>
      </c>
      <c r="F20" s="1" t="s">
        <v>892</v>
      </c>
      <c r="G20" s="1" t="s">
        <v>14</v>
      </c>
      <c r="H20" s="1" t="s">
        <v>14</v>
      </c>
      <c r="I20" s="1" t="s">
        <v>893</v>
      </c>
      <c r="J20" s="1" t="s">
        <v>960</v>
      </c>
      <c r="K20" s="1" t="s">
        <v>894</v>
      </c>
      <c r="L20" s="18">
        <v>1</v>
      </c>
      <c r="M20" s="30" t="s">
        <v>902</v>
      </c>
    </row>
    <row r="21" spans="1:13" ht="35.35" x14ac:dyDescent="0.25">
      <c r="A21" s="1">
        <v>17</v>
      </c>
      <c r="B21" s="1">
        <v>69</v>
      </c>
      <c r="C21" s="2" t="s">
        <v>83</v>
      </c>
      <c r="D21" s="1" t="s">
        <v>84</v>
      </c>
      <c r="E21" s="1" t="s">
        <v>13</v>
      </c>
      <c r="F21" s="1" t="s">
        <v>895</v>
      </c>
      <c r="G21" s="1" t="s">
        <v>14</v>
      </c>
      <c r="H21" s="1" t="s">
        <v>14</v>
      </c>
      <c r="I21" s="1" t="s">
        <v>893</v>
      </c>
      <c r="J21" s="1" t="s">
        <v>960</v>
      </c>
      <c r="K21" s="1" t="s">
        <v>896</v>
      </c>
      <c r="L21" s="18">
        <v>1</v>
      </c>
      <c r="M21" s="30" t="s">
        <v>903</v>
      </c>
    </row>
    <row r="22" spans="1:13" ht="35.35" x14ac:dyDescent="0.25">
      <c r="A22" s="1">
        <v>18</v>
      </c>
      <c r="B22" s="1">
        <v>70</v>
      </c>
      <c r="C22" s="2" t="s">
        <v>712</v>
      </c>
      <c r="D22" s="1" t="s">
        <v>897</v>
      </c>
      <c r="E22" s="1" t="s">
        <v>13</v>
      </c>
      <c r="F22" s="1" t="s">
        <v>898</v>
      </c>
      <c r="G22" s="1" t="s">
        <v>14</v>
      </c>
      <c r="H22" s="1" t="s">
        <v>14</v>
      </c>
      <c r="I22" s="1" t="s">
        <v>893</v>
      </c>
      <c r="J22" s="1" t="s">
        <v>960</v>
      </c>
      <c r="K22" s="1" t="s">
        <v>899</v>
      </c>
      <c r="L22" s="18">
        <v>1</v>
      </c>
      <c r="M22" s="30" t="s">
        <v>904</v>
      </c>
    </row>
    <row r="23" spans="1:13" ht="35.35" x14ac:dyDescent="0.25">
      <c r="A23" s="1">
        <v>19</v>
      </c>
      <c r="B23" s="1"/>
      <c r="C23" s="2"/>
      <c r="D23" s="1" t="s">
        <v>900</v>
      </c>
      <c r="E23" s="1" t="s">
        <v>13</v>
      </c>
      <c r="F23" s="1" t="s">
        <v>664</v>
      </c>
      <c r="G23" s="1" t="s">
        <v>14</v>
      </c>
      <c r="H23" s="1" t="s">
        <v>14</v>
      </c>
      <c r="I23" s="1" t="s">
        <v>893</v>
      </c>
      <c r="J23" s="1" t="s">
        <v>960</v>
      </c>
      <c r="K23" s="1" t="s">
        <v>665</v>
      </c>
      <c r="L23" s="18">
        <v>1</v>
      </c>
      <c r="M23" s="30" t="s">
        <v>905</v>
      </c>
    </row>
    <row r="24" spans="1:13" ht="35.35" x14ac:dyDescent="0.25">
      <c r="A24" s="1">
        <v>20</v>
      </c>
      <c r="B24" s="1">
        <v>101</v>
      </c>
      <c r="C24" s="2" t="s">
        <v>666</v>
      </c>
      <c r="D24" s="1" t="s">
        <v>667</v>
      </c>
      <c r="E24" s="1" t="s">
        <v>668</v>
      </c>
      <c r="F24" s="1" t="s">
        <v>901</v>
      </c>
      <c r="G24" s="1" t="s">
        <v>14</v>
      </c>
      <c r="H24" s="1" t="s">
        <v>14</v>
      </c>
      <c r="I24" s="1"/>
      <c r="J24" s="1" t="s">
        <v>958</v>
      </c>
      <c r="K24" s="1">
        <v>876.04499999999996</v>
      </c>
      <c r="L24" s="18">
        <v>1</v>
      </c>
      <c r="M24" s="30" t="s">
        <v>906</v>
      </c>
    </row>
    <row r="25" spans="1:13" ht="300.45" x14ac:dyDescent="0.25">
      <c r="A25" s="1">
        <v>21</v>
      </c>
      <c r="B25" s="1">
        <v>95</v>
      </c>
      <c r="C25" s="2"/>
      <c r="D25" s="1" t="s">
        <v>748</v>
      </c>
      <c r="E25" s="1" t="s">
        <v>908</v>
      </c>
      <c r="F25" s="1" t="s">
        <v>25</v>
      </c>
      <c r="G25" s="1" t="s">
        <v>907</v>
      </c>
      <c r="H25" s="1" t="s">
        <v>907</v>
      </c>
      <c r="I25" s="1" t="s">
        <v>893</v>
      </c>
      <c r="J25" s="1" t="s">
        <v>25</v>
      </c>
      <c r="K25" s="1" t="s">
        <v>25</v>
      </c>
      <c r="L25" s="18">
        <v>1</v>
      </c>
      <c r="M25" s="1" t="s">
        <v>909</v>
      </c>
    </row>
    <row r="26" spans="1:13" ht="106.05" x14ac:dyDescent="0.25">
      <c r="A26" s="1">
        <v>22</v>
      </c>
      <c r="B26" s="1">
        <v>105</v>
      </c>
      <c r="C26" s="2" t="s">
        <v>910</v>
      </c>
      <c r="D26" s="1" t="s">
        <v>911</v>
      </c>
      <c r="E26" s="1" t="s">
        <v>912</v>
      </c>
      <c r="F26" s="1" t="s">
        <v>913</v>
      </c>
      <c r="G26" s="1" t="s">
        <v>914</v>
      </c>
      <c r="H26" s="1" t="s">
        <v>304</v>
      </c>
      <c r="I26" s="101" t="s">
        <v>987</v>
      </c>
      <c r="J26" s="1"/>
      <c r="K26" s="1"/>
      <c r="L26" s="18"/>
      <c r="M26" s="1" t="s">
        <v>988</v>
      </c>
    </row>
    <row r="27" spans="1:13" ht="88.4" x14ac:dyDescent="0.25">
      <c r="A27" s="1">
        <v>23</v>
      </c>
      <c r="B27" s="1">
        <v>106</v>
      </c>
      <c r="C27" s="2" t="s">
        <v>243</v>
      </c>
      <c r="D27" s="1" t="s">
        <v>244</v>
      </c>
      <c r="E27" s="1"/>
      <c r="F27" s="1"/>
      <c r="G27" s="1"/>
      <c r="H27" s="1" t="s">
        <v>915</v>
      </c>
      <c r="I27" s="1"/>
      <c r="J27" s="1"/>
      <c r="K27" s="1"/>
      <c r="L27" s="18"/>
      <c r="M27" s="1"/>
    </row>
    <row r="28" spans="1:13" ht="159.05000000000001" x14ac:dyDescent="0.25">
      <c r="A28" s="1">
        <v>24</v>
      </c>
      <c r="B28" s="1">
        <v>109</v>
      </c>
      <c r="C28" s="2" t="s">
        <v>916</v>
      </c>
      <c r="D28" s="1" t="s">
        <v>917</v>
      </c>
      <c r="E28" s="1"/>
      <c r="F28" s="1"/>
      <c r="G28" s="1"/>
      <c r="H28" s="1" t="s">
        <v>918</v>
      </c>
      <c r="I28" s="1"/>
      <c r="J28" s="1"/>
      <c r="K28" s="1"/>
      <c r="L28" s="18"/>
      <c r="M28" s="1"/>
    </row>
    <row r="29" spans="1:13" ht="159.05000000000001" x14ac:dyDescent="0.25">
      <c r="A29" s="1">
        <v>25</v>
      </c>
      <c r="B29" s="1">
        <v>110</v>
      </c>
      <c r="C29" s="2" t="s">
        <v>919</v>
      </c>
      <c r="D29" s="1" t="s">
        <v>920</v>
      </c>
      <c r="E29" s="1"/>
      <c r="F29" s="1"/>
      <c r="G29" s="1"/>
      <c r="H29" s="1" t="s">
        <v>918</v>
      </c>
      <c r="I29" s="1"/>
      <c r="J29" s="1"/>
      <c r="K29" s="1"/>
      <c r="L29" s="18"/>
      <c r="M29" s="1"/>
    </row>
    <row r="30" spans="1:13" ht="70.7" x14ac:dyDescent="0.25">
      <c r="A30" s="1">
        <v>26</v>
      </c>
      <c r="B30" s="102">
        <v>117</v>
      </c>
      <c r="C30" s="2" t="s">
        <v>921</v>
      </c>
      <c r="D30" s="1" t="s">
        <v>922</v>
      </c>
      <c r="E30" s="1" t="s">
        <v>923</v>
      </c>
      <c r="F30" s="1" t="s">
        <v>924</v>
      </c>
      <c r="G30" s="1" t="s">
        <v>925</v>
      </c>
      <c r="H30" s="1" t="s">
        <v>304</v>
      </c>
      <c r="I30" s="1" t="s">
        <v>926</v>
      </c>
      <c r="J30" s="1" t="s">
        <v>958</v>
      </c>
      <c r="K30" s="1" t="s">
        <v>927</v>
      </c>
      <c r="L30" s="18"/>
      <c r="M30" s="1" t="s">
        <v>928</v>
      </c>
    </row>
    <row r="31" spans="1:13" ht="123.75" x14ac:dyDescent="0.25">
      <c r="A31" s="1">
        <v>27</v>
      </c>
      <c r="B31" s="1">
        <v>118</v>
      </c>
      <c r="C31" s="2" t="s">
        <v>240</v>
      </c>
      <c r="D31" s="1" t="s">
        <v>241</v>
      </c>
      <c r="E31" s="1" t="s">
        <v>294</v>
      </c>
      <c r="F31" s="1" t="s">
        <v>295</v>
      </c>
      <c r="G31" s="1" t="s">
        <v>296</v>
      </c>
      <c r="H31" s="1" t="s">
        <v>297</v>
      </c>
      <c r="I31" s="1" t="s">
        <v>989</v>
      </c>
      <c r="J31" s="1" t="s">
        <v>958</v>
      </c>
      <c r="K31" s="1">
        <f>20000000/1000</f>
        <v>20000</v>
      </c>
      <c r="L31" s="18">
        <v>0.9</v>
      </c>
      <c r="M31" s="1" t="s">
        <v>990</v>
      </c>
    </row>
    <row r="32" spans="1:13" ht="70.7" x14ac:dyDescent="0.25">
      <c r="A32" s="1">
        <v>28</v>
      </c>
      <c r="B32" s="1">
        <v>125</v>
      </c>
      <c r="C32" s="2" t="s">
        <v>300</v>
      </c>
      <c r="D32" s="1" t="s">
        <v>301</v>
      </c>
      <c r="E32" s="1" t="s">
        <v>302</v>
      </c>
      <c r="F32" s="1" t="s">
        <v>303</v>
      </c>
      <c r="G32" s="1" t="s">
        <v>25</v>
      </c>
      <c r="H32" s="1" t="s">
        <v>304</v>
      </c>
      <c r="I32" s="101" t="s">
        <v>991</v>
      </c>
      <c r="J32" s="1" t="s">
        <v>958</v>
      </c>
      <c r="K32" s="1">
        <v>394.9</v>
      </c>
      <c r="L32" s="18">
        <v>0.06</v>
      </c>
      <c r="M32" s="1" t="s">
        <v>992</v>
      </c>
    </row>
    <row r="33" spans="1:13" ht="35.35" x14ac:dyDescent="0.25">
      <c r="A33" s="1">
        <v>29</v>
      </c>
      <c r="B33" s="1">
        <v>30</v>
      </c>
      <c r="C33" s="2" t="s">
        <v>398</v>
      </c>
      <c r="D33" s="1" t="s">
        <v>399</v>
      </c>
      <c r="E33" s="1" t="s">
        <v>400</v>
      </c>
      <c r="F33" s="1" t="s">
        <v>590</v>
      </c>
      <c r="G33" s="1" t="s">
        <v>402</v>
      </c>
      <c r="H33" s="1" t="s">
        <v>402</v>
      </c>
      <c r="I33" s="1" t="s">
        <v>403</v>
      </c>
      <c r="J33" s="1" t="s">
        <v>958</v>
      </c>
      <c r="K33" s="1">
        <v>1.4</v>
      </c>
      <c r="L33" s="18">
        <v>1</v>
      </c>
      <c r="M33" s="1" t="s">
        <v>591</v>
      </c>
    </row>
    <row r="34" spans="1:13" ht="88.4" x14ac:dyDescent="0.25">
      <c r="A34" s="1">
        <v>30</v>
      </c>
      <c r="B34" s="1"/>
      <c r="C34" s="2"/>
      <c r="D34" s="1" t="s">
        <v>405</v>
      </c>
      <c r="E34" s="1" t="s">
        <v>406</v>
      </c>
      <c r="F34" s="1">
        <v>1</v>
      </c>
      <c r="G34" s="1" t="s">
        <v>407</v>
      </c>
      <c r="H34" s="1" t="s">
        <v>408</v>
      </c>
      <c r="I34" s="1" t="s">
        <v>929</v>
      </c>
      <c r="J34" s="1" t="s">
        <v>958</v>
      </c>
      <c r="K34" s="1">
        <v>800</v>
      </c>
      <c r="L34" s="18">
        <v>0</v>
      </c>
      <c r="M34" s="1" t="s">
        <v>930</v>
      </c>
    </row>
    <row r="35" spans="1:13" ht="53.05" x14ac:dyDescent="0.25">
      <c r="A35" s="1">
        <v>31</v>
      </c>
      <c r="B35" s="1">
        <v>30</v>
      </c>
      <c r="C35" s="2" t="s">
        <v>398</v>
      </c>
      <c r="D35" s="1" t="s">
        <v>410</v>
      </c>
      <c r="E35" s="1" t="s">
        <v>406</v>
      </c>
      <c r="F35" s="1" t="s">
        <v>411</v>
      </c>
      <c r="G35" s="1" t="s">
        <v>407</v>
      </c>
      <c r="H35" s="1" t="s">
        <v>407</v>
      </c>
      <c r="I35" s="1" t="s">
        <v>931</v>
      </c>
      <c r="J35" s="1" t="s">
        <v>355</v>
      </c>
      <c r="K35" s="1">
        <v>0.2</v>
      </c>
      <c r="L35" s="18">
        <v>0</v>
      </c>
      <c r="M35" s="1" t="s">
        <v>930</v>
      </c>
    </row>
    <row r="36" spans="1:13" ht="35.35" x14ac:dyDescent="0.25">
      <c r="A36" s="1">
        <v>32</v>
      </c>
      <c r="B36" s="1">
        <v>30</v>
      </c>
      <c r="C36" s="2" t="s">
        <v>398</v>
      </c>
      <c r="D36" s="1" t="s">
        <v>412</v>
      </c>
      <c r="E36" s="1" t="s">
        <v>413</v>
      </c>
      <c r="F36" s="1" t="s">
        <v>414</v>
      </c>
      <c r="G36" s="1" t="s">
        <v>415</v>
      </c>
      <c r="H36" s="1" t="s">
        <v>416</v>
      </c>
      <c r="I36" s="1" t="s">
        <v>961</v>
      </c>
      <c r="J36" s="1" t="s">
        <v>355</v>
      </c>
      <c r="K36" s="1">
        <v>2.4</v>
      </c>
      <c r="L36" s="18">
        <v>1</v>
      </c>
      <c r="M36" s="1" t="s">
        <v>418</v>
      </c>
    </row>
    <row r="37" spans="1:13" ht="35.35" x14ac:dyDescent="0.25">
      <c r="A37" s="1">
        <v>33</v>
      </c>
      <c r="B37" s="1">
        <v>56</v>
      </c>
      <c r="C37" s="2" t="s">
        <v>419</v>
      </c>
      <c r="D37" s="1" t="s">
        <v>420</v>
      </c>
      <c r="E37" s="1" t="s">
        <v>421</v>
      </c>
      <c r="F37" s="1" t="s">
        <v>370</v>
      </c>
      <c r="G37" s="1" t="s">
        <v>422</v>
      </c>
      <c r="H37" s="1" t="s">
        <v>423</v>
      </c>
      <c r="I37" s="1" t="s">
        <v>424</v>
      </c>
      <c r="J37" s="1" t="s">
        <v>958</v>
      </c>
      <c r="K37" s="1">
        <v>1.5</v>
      </c>
      <c r="L37" s="18">
        <v>1</v>
      </c>
      <c r="M37" s="1"/>
    </row>
    <row r="38" spans="1:13" ht="35.35" x14ac:dyDescent="0.25">
      <c r="A38" s="1">
        <v>34</v>
      </c>
      <c r="B38" s="1">
        <v>56</v>
      </c>
      <c r="C38" s="2" t="s">
        <v>419</v>
      </c>
      <c r="D38" s="1" t="s">
        <v>425</v>
      </c>
      <c r="E38" s="1" t="s">
        <v>426</v>
      </c>
      <c r="F38" s="1" t="s">
        <v>88</v>
      </c>
      <c r="G38" s="1" t="s">
        <v>422</v>
      </c>
      <c r="H38" s="1" t="s">
        <v>427</v>
      </c>
      <c r="I38" s="1" t="s">
        <v>424</v>
      </c>
      <c r="J38" s="1" t="s">
        <v>958</v>
      </c>
      <c r="K38" s="1">
        <v>0.7</v>
      </c>
      <c r="L38" s="18">
        <v>1</v>
      </c>
      <c r="M38" s="1"/>
    </row>
    <row r="39" spans="1:13" ht="35.35" x14ac:dyDescent="0.25">
      <c r="A39" s="1">
        <v>35</v>
      </c>
      <c r="B39" s="1">
        <v>53</v>
      </c>
      <c r="C39" s="2" t="s">
        <v>428</v>
      </c>
      <c r="D39" s="1" t="s">
        <v>429</v>
      </c>
      <c r="E39" s="1" t="s">
        <v>430</v>
      </c>
      <c r="F39" s="1" t="s">
        <v>431</v>
      </c>
      <c r="G39" s="1" t="s">
        <v>432</v>
      </c>
      <c r="H39" s="1" t="s">
        <v>433</v>
      </c>
      <c r="I39" s="1" t="s">
        <v>932</v>
      </c>
      <c r="J39" s="1" t="s">
        <v>958</v>
      </c>
      <c r="K39" s="1">
        <v>252.49199999999999</v>
      </c>
      <c r="L39" s="18">
        <v>0.8</v>
      </c>
      <c r="M39" s="1" t="s">
        <v>993</v>
      </c>
    </row>
    <row r="40" spans="1:13" ht="35.35" x14ac:dyDescent="0.25">
      <c r="A40" s="1">
        <v>36</v>
      </c>
      <c r="B40" s="1">
        <v>30</v>
      </c>
      <c r="C40" s="2" t="s">
        <v>398</v>
      </c>
      <c r="D40" s="1" t="s">
        <v>435</v>
      </c>
      <c r="E40" s="1" t="s">
        <v>436</v>
      </c>
      <c r="F40" s="1" t="s">
        <v>290</v>
      </c>
      <c r="G40" s="1" t="s">
        <v>432</v>
      </c>
      <c r="H40" s="1" t="s">
        <v>433</v>
      </c>
      <c r="I40" s="1" t="s">
        <v>447</v>
      </c>
      <c r="J40" s="1" t="s">
        <v>355</v>
      </c>
      <c r="K40" s="1">
        <v>0.35</v>
      </c>
      <c r="L40" s="18">
        <v>1</v>
      </c>
      <c r="M40" s="1" t="s">
        <v>594</v>
      </c>
    </row>
    <row r="41" spans="1:13" ht="53.05" x14ac:dyDescent="0.25">
      <c r="A41" s="1">
        <v>37</v>
      </c>
      <c r="B41" s="1">
        <v>56</v>
      </c>
      <c r="C41" s="2" t="s">
        <v>419</v>
      </c>
      <c r="D41" s="1" t="s">
        <v>439</v>
      </c>
      <c r="E41" s="1" t="s">
        <v>440</v>
      </c>
      <c r="F41" s="1" t="s">
        <v>441</v>
      </c>
      <c r="G41" s="1" t="s">
        <v>442</v>
      </c>
      <c r="H41" s="1" t="s">
        <v>433</v>
      </c>
      <c r="I41" s="1" t="s">
        <v>932</v>
      </c>
      <c r="J41" s="1" t="s">
        <v>958</v>
      </c>
      <c r="K41" s="1">
        <v>25</v>
      </c>
      <c r="L41" s="18">
        <v>0.8</v>
      </c>
      <c r="M41" s="1" t="s">
        <v>994</v>
      </c>
    </row>
    <row r="42" spans="1:13" ht="36.85" customHeight="1" x14ac:dyDescent="0.25">
      <c r="A42" s="1">
        <v>38</v>
      </c>
      <c r="B42" s="1">
        <v>30</v>
      </c>
      <c r="C42" s="2" t="s">
        <v>398</v>
      </c>
      <c r="D42" s="1" t="s">
        <v>443</v>
      </c>
      <c r="E42" s="1" t="s">
        <v>444</v>
      </c>
      <c r="F42" s="1" t="s">
        <v>518</v>
      </c>
      <c r="G42" s="1" t="s">
        <v>446</v>
      </c>
      <c r="H42" s="1" t="s">
        <v>446</v>
      </c>
      <c r="I42" s="1" t="s">
        <v>447</v>
      </c>
      <c r="J42" s="1" t="s">
        <v>357</v>
      </c>
      <c r="K42" s="1">
        <v>7</v>
      </c>
      <c r="L42" s="18">
        <v>1</v>
      </c>
      <c r="M42" s="1" t="s">
        <v>596</v>
      </c>
    </row>
    <row r="43" spans="1:13" ht="70.7" x14ac:dyDescent="0.25">
      <c r="A43" s="1">
        <v>39</v>
      </c>
      <c r="B43" s="1"/>
      <c r="C43" s="1" t="s">
        <v>597</v>
      </c>
      <c r="D43" s="1" t="s">
        <v>449</v>
      </c>
      <c r="E43" s="1" t="s">
        <v>440</v>
      </c>
      <c r="F43" s="1"/>
      <c r="G43" s="1" t="s">
        <v>449</v>
      </c>
      <c r="H43" s="1" t="s">
        <v>433</v>
      </c>
      <c r="I43" s="1" t="s">
        <v>424</v>
      </c>
      <c r="J43" s="1" t="s">
        <v>958</v>
      </c>
      <c r="K43" s="1">
        <v>2610</v>
      </c>
      <c r="L43" s="18">
        <v>1</v>
      </c>
      <c r="M43" s="1" t="s">
        <v>933</v>
      </c>
    </row>
    <row r="44" spans="1:13" ht="98.2" customHeight="1" x14ac:dyDescent="0.25">
      <c r="A44" s="1">
        <v>40</v>
      </c>
      <c r="B44" s="1">
        <v>56</v>
      </c>
      <c r="C44" s="1" t="s">
        <v>419</v>
      </c>
      <c r="D44" s="1" t="s">
        <v>451</v>
      </c>
      <c r="E44" s="1" t="s">
        <v>452</v>
      </c>
      <c r="F44" s="1" t="s">
        <v>453</v>
      </c>
      <c r="G44" s="1" t="s">
        <v>452</v>
      </c>
      <c r="H44" s="1" t="s">
        <v>433</v>
      </c>
      <c r="I44" s="1" t="s">
        <v>454</v>
      </c>
      <c r="J44" s="1" t="s">
        <v>355</v>
      </c>
      <c r="K44" s="1">
        <v>3</v>
      </c>
      <c r="L44" s="18">
        <v>1</v>
      </c>
      <c r="M44" s="1" t="s">
        <v>455</v>
      </c>
    </row>
    <row r="45" spans="1:13" ht="95.25" customHeight="1" x14ac:dyDescent="0.25">
      <c r="A45" s="1">
        <v>41</v>
      </c>
      <c r="B45" s="1">
        <v>53</v>
      </c>
      <c r="C45" s="1" t="s">
        <v>428</v>
      </c>
      <c r="D45" s="1" t="s">
        <v>429</v>
      </c>
      <c r="E45" s="1" t="s">
        <v>598</v>
      </c>
      <c r="F45" s="1"/>
      <c r="G45" s="1" t="s">
        <v>598</v>
      </c>
      <c r="H45" s="1" t="s">
        <v>433</v>
      </c>
      <c r="I45" s="1" t="s">
        <v>447</v>
      </c>
      <c r="J45" s="1" t="s">
        <v>958</v>
      </c>
      <c r="K45" s="1">
        <v>2700</v>
      </c>
      <c r="L45" s="18">
        <v>1</v>
      </c>
      <c r="M45" s="1" t="s">
        <v>599</v>
      </c>
    </row>
    <row r="46" spans="1:13" ht="35.35" x14ac:dyDescent="0.25">
      <c r="A46" s="1">
        <v>42</v>
      </c>
      <c r="B46" s="1">
        <v>30</v>
      </c>
      <c r="C46" s="1" t="s">
        <v>398</v>
      </c>
      <c r="D46" s="1" t="s">
        <v>458</v>
      </c>
      <c r="E46" s="1" t="s">
        <v>459</v>
      </c>
      <c r="F46" s="1" t="s">
        <v>460</v>
      </c>
      <c r="G46" s="1" t="s">
        <v>459</v>
      </c>
      <c r="H46" s="1" t="s">
        <v>459</v>
      </c>
      <c r="I46" s="1" t="s">
        <v>454</v>
      </c>
      <c r="J46" s="1" t="s">
        <v>355</v>
      </c>
      <c r="K46" s="1">
        <v>0.45</v>
      </c>
      <c r="L46" s="18">
        <v>1</v>
      </c>
      <c r="M46" s="1" t="s">
        <v>600</v>
      </c>
    </row>
    <row r="47" spans="1:13" ht="53.05" x14ac:dyDescent="0.25">
      <c r="A47" s="1">
        <v>43</v>
      </c>
      <c r="B47" s="1">
        <v>53</v>
      </c>
      <c r="C47" s="1" t="s">
        <v>428</v>
      </c>
      <c r="D47" s="1" t="s">
        <v>601</v>
      </c>
      <c r="E47" s="1" t="s">
        <v>440</v>
      </c>
      <c r="F47" s="1"/>
      <c r="G47" s="1" t="s">
        <v>449</v>
      </c>
      <c r="H47" s="1" t="s">
        <v>433</v>
      </c>
      <c r="I47" s="1" t="s">
        <v>602</v>
      </c>
      <c r="J47" s="1" t="s">
        <v>958</v>
      </c>
      <c r="K47" s="1">
        <v>889</v>
      </c>
      <c r="L47" s="18">
        <v>0</v>
      </c>
      <c r="M47" s="1" t="s">
        <v>930</v>
      </c>
    </row>
    <row r="48" spans="1:13" ht="53.05" x14ac:dyDescent="0.25">
      <c r="A48" s="1">
        <v>44</v>
      </c>
      <c r="B48" s="1">
        <v>31</v>
      </c>
      <c r="C48" s="1" t="s">
        <v>15</v>
      </c>
      <c r="D48" s="1" t="s">
        <v>288</v>
      </c>
      <c r="E48" s="1" t="s">
        <v>467</v>
      </c>
      <c r="F48" s="1" t="s">
        <v>290</v>
      </c>
      <c r="G48" s="1" t="s">
        <v>291</v>
      </c>
      <c r="H48" s="1" t="s">
        <v>291</v>
      </c>
      <c r="I48" s="1" t="s">
        <v>80</v>
      </c>
      <c r="J48" s="1" t="s">
        <v>958</v>
      </c>
      <c r="K48" s="1">
        <v>3.5590000000000002</v>
      </c>
      <c r="L48" s="18">
        <v>1</v>
      </c>
      <c r="M48" s="1" t="s">
        <v>468</v>
      </c>
    </row>
    <row r="49" spans="1:13" ht="35.35" x14ac:dyDescent="0.25">
      <c r="A49" s="1">
        <v>45</v>
      </c>
      <c r="B49" s="1">
        <v>31</v>
      </c>
      <c r="C49" s="1" t="s">
        <v>15</v>
      </c>
      <c r="D49" s="1" t="s">
        <v>288</v>
      </c>
      <c r="E49" s="1" t="s">
        <v>469</v>
      </c>
      <c r="F49" s="1" t="s">
        <v>470</v>
      </c>
      <c r="G49" s="1" t="s">
        <v>471</v>
      </c>
      <c r="H49" s="1" t="s">
        <v>471</v>
      </c>
      <c r="I49" s="1" t="s">
        <v>472</v>
      </c>
      <c r="J49" s="1" t="s">
        <v>958</v>
      </c>
      <c r="K49" s="1">
        <v>3.2</v>
      </c>
      <c r="L49" s="18">
        <v>1</v>
      </c>
      <c r="M49" s="1" t="s">
        <v>473</v>
      </c>
    </row>
    <row r="50" spans="1:13" ht="53.05" x14ac:dyDescent="0.25">
      <c r="A50" s="1">
        <v>46</v>
      </c>
      <c r="B50" s="1">
        <v>31</v>
      </c>
      <c r="C50" s="1" t="s">
        <v>15</v>
      </c>
      <c r="D50" s="1" t="s">
        <v>288</v>
      </c>
      <c r="E50" s="1" t="s">
        <v>649</v>
      </c>
      <c r="F50" s="1" t="s">
        <v>650</v>
      </c>
      <c r="G50" s="1" t="s">
        <v>651</v>
      </c>
      <c r="H50" s="1" t="s">
        <v>652</v>
      </c>
      <c r="I50" s="1" t="s">
        <v>403</v>
      </c>
      <c r="J50" s="1" t="s">
        <v>958</v>
      </c>
      <c r="K50" s="1">
        <v>44.304000000000002</v>
      </c>
      <c r="L50" s="18">
        <v>1</v>
      </c>
      <c r="M50" s="1" t="s">
        <v>653</v>
      </c>
    </row>
    <row r="51" spans="1:13" ht="35.35" x14ac:dyDescent="0.25">
      <c r="A51" s="1">
        <v>47</v>
      </c>
      <c r="B51" s="1">
        <v>31</v>
      </c>
      <c r="C51" s="1" t="s">
        <v>15</v>
      </c>
      <c r="D51" s="1" t="s">
        <v>288</v>
      </c>
      <c r="E51" s="1" t="s">
        <v>654</v>
      </c>
      <c r="F51" s="1" t="s">
        <v>437</v>
      </c>
      <c r="G51" s="1" t="s">
        <v>655</v>
      </c>
      <c r="H51" s="1" t="s">
        <v>656</v>
      </c>
      <c r="I51" s="1" t="s">
        <v>403</v>
      </c>
      <c r="J51" s="1" t="s">
        <v>958</v>
      </c>
      <c r="K51" s="1">
        <v>0.98</v>
      </c>
      <c r="L51" s="18">
        <v>1</v>
      </c>
      <c r="M51" s="1" t="s">
        <v>657</v>
      </c>
    </row>
    <row r="52" spans="1:13" ht="35.35" x14ac:dyDescent="0.25">
      <c r="A52" s="1">
        <v>48</v>
      </c>
      <c r="B52" s="1">
        <v>31</v>
      </c>
      <c r="C52" s="1" t="s">
        <v>15</v>
      </c>
      <c r="D52" s="1" t="s">
        <v>288</v>
      </c>
      <c r="E52" s="1" t="s">
        <v>658</v>
      </c>
      <c r="F52" s="1" t="s">
        <v>437</v>
      </c>
      <c r="G52" s="1" t="s">
        <v>655</v>
      </c>
      <c r="H52" s="1" t="s">
        <v>656</v>
      </c>
      <c r="I52" s="1" t="s">
        <v>403</v>
      </c>
      <c r="J52" s="1" t="s">
        <v>958</v>
      </c>
      <c r="K52" s="1">
        <v>0.98</v>
      </c>
      <c r="L52" s="18">
        <v>1</v>
      </c>
      <c r="M52" s="1" t="s">
        <v>657</v>
      </c>
    </row>
    <row r="53" spans="1:13" ht="83.3" customHeight="1" x14ac:dyDescent="0.25">
      <c r="A53" s="1">
        <v>49</v>
      </c>
      <c r="B53" s="104">
        <v>68</v>
      </c>
      <c r="C53" s="103" t="s">
        <v>22</v>
      </c>
      <c r="D53" s="1" t="s">
        <v>23</v>
      </c>
      <c r="E53" s="1" t="s">
        <v>249</v>
      </c>
      <c r="F53" s="1" t="s">
        <v>617</v>
      </c>
      <c r="G53" s="1" t="s">
        <v>376</v>
      </c>
      <c r="H53" s="1" t="s">
        <v>376</v>
      </c>
      <c r="I53" s="1" t="s">
        <v>378</v>
      </c>
      <c r="J53" s="1" t="s">
        <v>958</v>
      </c>
      <c r="K53" s="25">
        <f>4250.63033+2452.60511</f>
        <v>6703.2354400000004</v>
      </c>
      <c r="L53" s="18">
        <v>1</v>
      </c>
      <c r="M53" s="1" t="s">
        <v>946</v>
      </c>
    </row>
    <row r="54" spans="1:13" ht="70.7" x14ac:dyDescent="0.25">
      <c r="A54" s="1">
        <v>50</v>
      </c>
      <c r="B54" s="104">
        <v>84</v>
      </c>
      <c r="C54" s="103" t="s">
        <v>254</v>
      </c>
      <c r="D54" s="1" t="s">
        <v>255</v>
      </c>
      <c r="E54" s="1" t="s">
        <v>256</v>
      </c>
      <c r="F54" s="1" t="s">
        <v>934</v>
      </c>
      <c r="G54" s="1" t="s">
        <v>376</v>
      </c>
      <c r="H54" s="1" t="s">
        <v>376</v>
      </c>
      <c r="I54" s="1" t="s">
        <v>379</v>
      </c>
      <c r="J54" s="1" t="s">
        <v>958</v>
      </c>
      <c r="K54" s="25">
        <f>4957.59522+1669.03377</f>
        <v>6626.6289900000002</v>
      </c>
      <c r="L54" s="18">
        <v>0.91</v>
      </c>
      <c r="M54" s="1" t="s">
        <v>947</v>
      </c>
    </row>
    <row r="55" spans="1:13" ht="70.7" x14ac:dyDescent="0.25">
      <c r="A55" s="1">
        <v>51</v>
      </c>
      <c r="B55" s="104">
        <v>84</v>
      </c>
      <c r="C55" s="103" t="s">
        <v>254</v>
      </c>
      <c r="D55" s="1" t="s">
        <v>255</v>
      </c>
      <c r="E55" s="1" t="s">
        <v>380</v>
      </c>
      <c r="F55" s="1" t="s">
        <v>618</v>
      </c>
      <c r="G55" s="1" t="s">
        <v>376</v>
      </c>
      <c r="H55" s="1" t="s">
        <v>376</v>
      </c>
      <c r="I55" s="1" t="s">
        <v>935</v>
      </c>
      <c r="J55" s="1" t="s">
        <v>958</v>
      </c>
      <c r="K55" s="25">
        <v>1004.40064</v>
      </c>
      <c r="L55" s="18">
        <v>0.5</v>
      </c>
      <c r="M55" s="1" t="s">
        <v>936</v>
      </c>
    </row>
    <row r="56" spans="1:13" ht="70.7" x14ac:dyDescent="0.25">
      <c r="A56" s="1">
        <v>52</v>
      </c>
      <c r="B56" s="104">
        <v>84</v>
      </c>
      <c r="C56" s="103" t="s">
        <v>254</v>
      </c>
      <c r="D56" s="1" t="s">
        <v>255</v>
      </c>
      <c r="E56" s="1" t="s">
        <v>383</v>
      </c>
      <c r="F56" s="1" t="s">
        <v>384</v>
      </c>
      <c r="G56" s="1" t="s">
        <v>376</v>
      </c>
      <c r="H56" s="1" t="s">
        <v>376</v>
      </c>
      <c r="I56" s="1">
        <v>2020</v>
      </c>
      <c r="J56" s="1" t="s">
        <v>958</v>
      </c>
      <c r="K56" s="25">
        <v>333.52071999999998</v>
      </c>
      <c r="L56" s="18">
        <v>1</v>
      </c>
      <c r="M56" s="1"/>
    </row>
    <row r="57" spans="1:13" ht="70.7" x14ac:dyDescent="0.25">
      <c r="A57" s="1">
        <v>53</v>
      </c>
      <c r="B57" s="104">
        <v>84</v>
      </c>
      <c r="C57" s="103" t="s">
        <v>254</v>
      </c>
      <c r="D57" s="1" t="s">
        <v>255</v>
      </c>
      <c r="E57" s="1" t="s">
        <v>385</v>
      </c>
      <c r="F57" s="1" t="s">
        <v>386</v>
      </c>
      <c r="G57" s="1" t="s">
        <v>376</v>
      </c>
      <c r="H57" s="1" t="s">
        <v>376</v>
      </c>
      <c r="I57" s="1">
        <v>2020</v>
      </c>
      <c r="J57" s="1" t="s">
        <v>958</v>
      </c>
      <c r="K57" s="25">
        <v>634.41012000000001</v>
      </c>
      <c r="L57" s="18">
        <v>1</v>
      </c>
      <c r="M57" s="1"/>
    </row>
    <row r="58" spans="1:13" ht="70.7" x14ac:dyDescent="0.25">
      <c r="A58" s="1">
        <v>54</v>
      </c>
      <c r="B58" s="104">
        <v>84</v>
      </c>
      <c r="C58" s="103" t="s">
        <v>254</v>
      </c>
      <c r="D58" s="1" t="s">
        <v>255</v>
      </c>
      <c r="E58" s="1" t="s">
        <v>387</v>
      </c>
      <c r="F58" s="1" t="s">
        <v>937</v>
      </c>
      <c r="G58" s="1" t="s">
        <v>376</v>
      </c>
      <c r="H58" s="1" t="s">
        <v>376</v>
      </c>
      <c r="I58" s="1">
        <v>2020</v>
      </c>
      <c r="J58" s="1" t="s">
        <v>958</v>
      </c>
      <c r="K58" s="25">
        <v>2869.8127800000002</v>
      </c>
      <c r="L58" s="18">
        <v>1</v>
      </c>
      <c r="M58" s="1"/>
    </row>
    <row r="59" spans="1:13" ht="88.4" x14ac:dyDescent="0.25">
      <c r="A59" s="1">
        <v>55</v>
      </c>
      <c r="B59" s="104">
        <v>84</v>
      </c>
      <c r="C59" s="103" t="s">
        <v>254</v>
      </c>
      <c r="D59" s="1" t="s">
        <v>255</v>
      </c>
      <c r="E59" s="1" t="s">
        <v>389</v>
      </c>
      <c r="F59" s="1" t="s">
        <v>390</v>
      </c>
      <c r="G59" s="1" t="s">
        <v>376</v>
      </c>
      <c r="H59" s="1" t="s">
        <v>376</v>
      </c>
      <c r="I59" s="1">
        <v>2020</v>
      </c>
      <c r="J59" s="1" t="s">
        <v>958</v>
      </c>
      <c r="K59" s="25">
        <v>2650.37482</v>
      </c>
      <c r="L59" s="18">
        <v>1</v>
      </c>
      <c r="M59" s="1"/>
    </row>
    <row r="60" spans="1:13" ht="70.7" x14ac:dyDescent="0.25">
      <c r="A60" s="1">
        <v>56</v>
      </c>
      <c r="B60" s="104">
        <v>84</v>
      </c>
      <c r="C60" s="103" t="s">
        <v>254</v>
      </c>
      <c r="D60" s="1" t="s">
        <v>255</v>
      </c>
      <c r="E60" s="1" t="s">
        <v>393</v>
      </c>
      <c r="F60" s="1" t="s">
        <v>938</v>
      </c>
      <c r="G60" s="1" t="s">
        <v>376</v>
      </c>
      <c r="H60" s="1" t="s">
        <v>376</v>
      </c>
      <c r="I60" s="1">
        <v>2020</v>
      </c>
      <c r="J60" s="1" t="s">
        <v>958</v>
      </c>
      <c r="K60" s="25">
        <v>1060.0467799999999</v>
      </c>
      <c r="L60" s="18">
        <v>1</v>
      </c>
      <c r="M60" s="1"/>
    </row>
    <row r="61" spans="1:13" ht="70.7" x14ac:dyDescent="0.25">
      <c r="A61" s="1">
        <v>57</v>
      </c>
      <c r="B61" s="104">
        <v>84</v>
      </c>
      <c r="C61" s="103" t="s">
        <v>254</v>
      </c>
      <c r="D61" s="1" t="s">
        <v>255</v>
      </c>
      <c r="E61" s="1" t="s">
        <v>391</v>
      </c>
      <c r="F61" s="1" t="s">
        <v>939</v>
      </c>
      <c r="G61" s="1" t="s">
        <v>376</v>
      </c>
      <c r="H61" s="1" t="s">
        <v>376</v>
      </c>
      <c r="I61" s="1">
        <v>2020</v>
      </c>
      <c r="J61" s="1" t="s">
        <v>958</v>
      </c>
      <c r="K61" s="25">
        <v>722.93218999999999</v>
      </c>
      <c r="L61" s="18">
        <v>1</v>
      </c>
      <c r="M61" s="1"/>
    </row>
    <row r="62" spans="1:13" ht="53.05" x14ac:dyDescent="0.25">
      <c r="A62" s="1">
        <v>58</v>
      </c>
      <c r="B62" s="104">
        <v>84</v>
      </c>
      <c r="C62" s="103" t="s">
        <v>254</v>
      </c>
      <c r="D62" s="1" t="s">
        <v>255</v>
      </c>
      <c r="E62" s="1" t="s">
        <v>621</v>
      </c>
      <c r="F62" s="1" t="s">
        <v>940</v>
      </c>
      <c r="G62" s="1" t="s">
        <v>376</v>
      </c>
      <c r="H62" s="1" t="s">
        <v>376</v>
      </c>
      <c r="I62" s="1">
        <v>2020</v>
      </c>
      <c r="J62" s="1" t="s">
        <v>941</v>
      </c>
      <c r="K62" s="25" t="s">
        <v>942</v>
      </c>
      <c r="L62" s="18">
        <v>1</v>
      </c>
      <c r="M62" s="1"/>
    </row>
    <row r="63" spans="1:13" ht="53.05" x14ac:dyDescent="0.25">
      <c r="A63" s="1">
        <v>59</v>
      </c>
      <c r="B63" s="104">
        <v>84</v>
      </c>
      <c r="C63" s="103" t="s">
        <v>254</v>
      </c>
      <c r="D63" s="1" t="s">
        <v>255</v>
      </c>
      <c r="E63" s="1" t="s">
        <v>943</v>
      </c>
      <c r="F63" s="1" t="s">
        <v>944</v>
      </c>
      <c r="G63" s="1" t="s">
        <v>376</v>
      </c>
      <c r="H63" s="1" t="s">
        <v>376</v>
      </c>
      <c r="I63" s="1">
        <v>2020</v>
      </c>
      <c r="J63" s="1" t="s">
        <v>958</v>
      </c>
      <c r="K63" s="25">
        <v>229.65404000000001</v>
      </c>
      <c r="L63" s="18">
        <v>1</v>
      </c>
      <c r="M63" s="1"/>
    </row>
    <row r="64" spans="1:13" ht="106.05" x14ac:dyDescent="0.25">
      <c r="A64" s="1">
        <v>60</v>
      </c>
      <c r="B64" s="104">
        <v>115</v>
      </c>
      <c r="C64" s="103" t="s">
        <v>261</v>
      </c>
      <c r="D64" s="1" t="s">
        <v>262</v>
      </c>
      <c r="E64" s="1" t="s">
        <v>263</v>
      </c>
      <c r="F64" s="1" t="s">
        <v>945</v>
      </c>
      <c r="G64" s="1" t="s">
        <v>376</v>
      </c>
      <c r="H64" s="1" t="s">
        <v>376</v>
      </c>
      <c r="I64" s="1" t="s">
        <v>396</v>
      </c>
      <c r="J64" s="1" t="s">
        <v>958</v>
      </c>
      <c r="K64" s="25" t="s">
        <v>948</v>
      </c>
      <c r="L64" s="18">
        <v>0.44</v>
      </c>
      <c r="M64" s="1" t="s">
        <v>949</v>
      </c>
    </row>
    <row r="65" spans="1:13" ht="123.75" x14ac:dyDescent="0.25">
      <c r="A65" s="1">
        <v>61</v>
      </c>
      <c r="B65" s="1">
        <v>96</v>
      </c>
      <c r="C65" s="2" t="s">
        <v>19</v>
      </c>
      <c r="D65" s="1" t="s">
        <v>20</v>
      </c>
      <c r="E65" s="1" t="s">
        <v>950</v>
      </c>
      <c r="F65" s="1" t="s">
        <v>962</v>
      </c>
      <c r="G65" s="1" t="s">
        <v>21</v>
      </c>
      <c r="H65" s="1" t="s">
        <v>21</v>
      </c>
      <c r="I65" s="1" t="s">
        <v>951</v>
      </c>
      <c r="J65" s="1" t="s">
        <v>958</v>
      </c>
      <c r="K65" s="1"/>
      <c r="L65" s="18">
        <v>1</v>
      </c>
      <c r="M65" s="1" t="s">
        <v>963</v>
      </c>
    </row>
    <row r="66" spans="1:13" ht="68.25" customHeight="1" x14ac:dyDescent="0.25">
      <c r="A66" s="1">
        <v>62</v>
      </c>
      <c r="B66" s="1">
        <v>97</v>
      </c>
      <c r="C66" s="2" t="s">
        <v>26</v>
      </c>
      <c r="D66" s="1" t="s">
        <v>27</v>
      </c>
      <c r="E66" s="1" t="s">
        <v>28</v>
      </c>
      <c r="F66" s="1" t="s">
        <v>952</v>
      </c>
      <c r="G66" s="1" t="s">
        <v>21</v>
      </c>
      <c r="H66" s="1" t="s">
        <v>21</v>
      </c>
      <c r="I66" s="1" t="s">
        <v>951</v>
      </c>
      <c r="J66" s="1" t="s">
        <v>958</v>
      </c>
      <c r="K66" s="1"/>
      <c r="L66" s="18">
        <v>1</v>
      </c>
      <c r="M66" s="1" t="s">
        <v>308</v>
      </c>
    </row>
    <row r="67" spans="1:13" ht="53.05" x14ac:dyDescent="0.25">
      <c r="A67" s="1">
        <v>63</v>
      </c>
      <c r="B67" s="1">
        <v>99</v>
      </c>
      <c r="C67" s="2" t="s">
        <v>26</v>
      </c>
      <c r="D67" s="1" t="s">
        <v>27</v>
      </c>
      <c r="E67" s="1" t="s">
        <v>28</v>
      </c>
      <c r="F67" s="1" t="s">
        <v>953</v>
      </c>
      <c r="G67" s="1" t="s">
        <v>21</v>
      </c>
      <c r="H67" s="1" t="s">
        <v>21</v>
      </c>
      <c r="I67" s="1" t="s">
        <v>951</v>
      </c>
      <c r="J67" s="1" t="s">
        <v>958</v>
      </c>
      <c r="K67" s="1"/>
      <c r="L67" s="18">
        <v>1</v>
      </c>
      <c r="M67" s="1"/>
    </row>
    <row r="68" spans="1:13" ht="35.35" x14ac:dyDescent="0.25">
      <c r="A68" s="1">
        <v>64</v>
      </c>
      <c r="B68" s="1">
        <v>114</v>
      </c>
      <c r="C68" s="2" t="s">
        <v>231</v>
      </c>
      <c r="D68" s="1" t="s">
        <v>232</v>
      </c>
      <c r="E68" s="1" t="s">
        <v>690</v>
      </c>
      <c r="F68" s="1" t="s">
        <v>954</v>
      </c>
      <c r="G68" s="1" t="s">
        <v>21</v>
      </c>
      <c r="H68" s="1" t="s">
        <v>21</v>
      </c>
      <c r="I68" s="1" t="s">
        <v>964</v>
      </c>
      <c r="J68" s="1" t="s">
        <v>958</v>
      </c>
      <c r="K68" s="106">
        <v>60200</v>
      </c>
      <c r="L68" s="18">
        <v>0.3</v>
      </c>
      <c r="M68" s="107" t="s">
        <v>955</v>
      </c>
    </row>
    <row r="69" spans="1:13" ht="194.4" x14ac:dyDescent="0.25">
      <c r="A69" s="1">
        <v>65</v>
      </c>
      <c r="B69" s="1">
        <v>116</v>
      </c>
      <c r="C69" s="2" t="s">
        <v>234</v>
      </c>
      <c r="D69" s="1" t="s">
        <v>235</v>
      </c>
      <c r="E69" s="1" t="s">
        <v>236</v>
      </c>
      <c r="F69" s="1" t="s">
        <v>956</v>
      </c>
      <c r="G69" s="1" t="s">
        <v>21</v>
      </c>
      <c r="H69" s="1" t="s">
        <v>21</v>
      </c>
      <c r="I69" s="1" t="s">
        <v>238</v>
      </c>
      <c r="J69" s="1" t="s">
        <v>958</v>
      </c>
      <c r="K69" s="1" t="s">
        <v>957</v>
      </c>
      <c r="L69" s="18">
        <v>1</v>
      </c>
      <c r="M69" s="1" t="s">
        <v>239</v>
      </c>
    </row>
    <row r="70" spans="1:13" ht="70.7" x14ac:dyDescent="0.25">
      <c r="A70" s="1">
        <v>66</v>
      </c>
      <c r="B70" s="1">
        <v>118</v>
      </c>
      <c r="C70" s="2" t="s">
        <v>240</v>
      </c>
      <c r="D70" s="1" t="s">
        <v>241</v>
      </c>
      <c r="E70" s="1" t="s">
        <v>690</v>
      </c>
      <c r="F70" s="1"/>
      <c r="G70" s="1"/>
      <c r="H70" s="1"/>
      <c r="I70" s="1" t="s">
        <v>70</v>
      </c>
      <c r="J70" s="1"/>
      <c r="K70" s="1"/>
      <c r="L70" s="1"/>
      <c r="M70" s="1" t="s">
        <v>242</v>
      </c>
    </row>
    <row r="71" spans="1:13" ht="35.35" x14ac:dyDescent="0.25">
      <c r="A71" s="1">
        <v>67</v>
      </c>
      <c r="B71" s="1">
        <v>106</v>
      </c>
      <c r="C71" s="2" t="s">
        <v>243</v>
      </c>
      <c r="D71" s="1" t="s">
        <v>244</v>
      </c>
      <c r="E71" s="1" t="s">
        <v>690</v>
      </c>
      <c r="F71" s="1"/>
      <c r="G71" s="1"/>
      <c r="H71" s="1"/>
      <c r="I71" s="1" t="s">
        <v>70</v>
      </c>
      <c r="J71" s="1"/>
      <c r="K71" s="1"/>
      <c r="L71" s="1"/>
      <c r="M71" s="1" t="s">
        <v>245</v>
      </c>
    </row>
    <row r="72" spans="1:13" ht="35.35" x14ac:dyDescent="0.25">
      <c r="A72" s="1">
        <v>68</v>
      </c>
      <c r="B72" s="1">
        <v>104</v>
      </c>
      <c r="C72" s="2" t="s">
        <v>246</v>
      </c>
      <c r="D72" s="1" t="s">
        <v>247</v>
      </c>
      <c r="E72" s="1" t="s">
        <v>690</v>
      </c>
      <c r="F72" s="1"/>
      <c r="G72" s="1"/>
      <c r="H72" s="1"/>
      <c r="I72" s="1" t="s">
        <v>70</v>
      </c>
      <c r="J72" s="1"/>
      <c r="K72" s="1"/>
      <c r="L72" s="1"/>
      <c r="M72" s="1" t="s">
        <v>248</v>
      </c>
    </row>
    <row r="73" spans="1:13" ht="35.35" x14ac:dyDescent="0.25">
      <c r="A73" s="1">
        <v>69</v>
      </c>
      <c r="B73" s="1">
        <v>29</v>
      </c>
      <c r="C73" s="2" t="s">
        <v>15</v>
      </c>
      <c r="D73" s="1" t="s">
        <v>16</v>
      </c>
      <c r="E73" s="1" t="s">
        <v>965</v>
      </c>
      <c r="F73" s="1" t="s">
        <v>445</v>
      </c>
      <c r="G73" s="1" t="s">
        <v>966</v>
      </c>
      <c r="H73" s="1" t="s">
        <v>966</v>
      </c>
      <c r="I73" s="1" t="s">
        <v>868</v>
      </c>
      <c r="J73" s="1" t="s">
        <v>357</v>
      </c>
      <c r="K73" s="1">
        <v>2.52</v>
      </c>
      <c r="L73" s="1"/>
      <c r="M73" s="1" t="s">
        <v>967</v>
      </c>
    </row>
    <row r="74" spans="1:13" ht="35.35" x14ac:dyDescent="0.25">
      <c r="A74" s="1">
        <v>70</v>
      </c>
      <c r="B74" s="1">
        <v>29</v>
      </c>
      <c r="C74" s="2" t="s">
        <v>15</v>
      </c>
      <c r="D74" s="1" t="s">
        <v>968</v>
      </c>
      <c r="E74" s="1" t="s">
        <v>670</v>
      </c>
      <c r="F74" s="1" t="s">
        <v>969</v>
      </c>
      <c r="G74" s="1" t="s">
        <v>672</v>
      </c>
      <c r="H74" s="1" t="s">
        <v>672</v>
      </c>
      <c r="I74" s="1" t="s">
        <v>868</v>
      </c>
      <c r="J74" s="1" t="s">
        <v>357</v>
      </c>
      <c r="K74" s="99">
        <v>9.5</v>
      </c>
      <c r="L74" s="18">
        <v>0.5</v>
      </c>
      <c r="M74" s="1" t="s">
        <v>970</v>
      </c>
    </row>
    <row r="75" spans="1:13" ht="35.35" x14ac:dyDescent="0.25">
      <c r="A75" s="1">
        <v>71</v>
      </c>
      <c r="B75" s="1">
        <v>29</v>
      </c>
      <c r="C75" s="2" t="s">
        <v>15</v>
      </c>
      <c r="D75" s="1" t="s">
        <v>968</v>
      </c>
      <c r="E75" s="1" t="s">
        <v>971</v>
      </c>
      <c r="F75" s="1" t="s">
        <v>972</v>
      </c>
      <c r="G75" s="1" t="s">
        <v>973</v>
      </c>
      <c r="H75" s="1" t="s">
        <v>973</v>
      </c>
      <c r="I75" s="1" t="s">
        <v>868</v>
      </c>
      <c r="J75" s="1" t="s">
        <v>357</v>
      </c>
      <c r="K75" s="1">
        <v>8.0359999999999996</v>
      </c>
      <c r="L75" s="18">
        <v>1</v>
      </c>
      <c r="M75" s="1" t="s">
        <v>974</v>
      </c>
    </row>
    <row r="76" spans="1:13" ht="53.05" x14ac:dyDescent="0.25">
      <c r="A76" s="1">
        <v>72</v>
      </c>
      <c r="B76" s="1">
        <v>29</v>
      </c>
      <c r="C76" s="2" t="s">
        <v>15</v>
      </c>
      <c r="D76" s="1" t="s">
        <v>968</v>
      </c>
      <c r="E76" s="1" t="s">
        <v>975</v>
      </c>
      <c r="F76" s="1" t="s">
        <v>976</v>
      </c>
      <c r="G76" s="1" t="s">
        <v>683</v>
      </c>
      <c r="H76" s="1" t="s">
        <v>683</v>
      </c>
      <c r="I76" s="1" t="s">
        <v>868</v>
      </c>
      <c r="J76" s="1" t="s">
        <v>1002</v>
      </c>
      <c r="K76" s="42" t="s">
        <v>1003</v>
      </c>
      <c r="L76" s="18">
        <v>1</v>
      </c>
      <c r="M76" s="1" t="s">
        <v>995</v>
      </c>
    </row>
    <row r="77" spans="1:13" ht="35.35" x14ac:dyDescent="0.25">
      <c r="A77" s="1">
        <v>73</v>
      </c>
      <c r="B77" s="1">
        <v>29</v>
      </c>
      <c r="C77" s="2" t="s">
        <v>15</v>
      </c>
      <c r="D77" s="1" t="s">
        <v>968</v>
      </c>
      <c r="E77" s="1" t="s">
        <v>977</v>
      </c>
      <c r="F77" s="1" t="s">
        <v>978</v>
      </c>
      <c r="G77" s="1" t="s">
        <v>545</v>
      </c>
      <c r="H77" s="1" t="s">
        <v>545</v>
      </c>
      <c r="I77" s="1" t="s">
        <v>868</v>
      </c>
      <c r="J77" s="1" t="s">
        <v>355</v>
      </c>
      <c r="K77" s="111">
        <v>3.3069999999999999</v>
      </c>
      <c r="L77" s="18">
        <v>1</v>
      </c>
      <c r="M77" s="1" t="s">
        <v>979</v>
      </c>
    </row>
    <row r="78" spans="1:13" ht="35.35" x14ac:dyDescent="0.25">
      <c r="A78" s="1">
        <v>74</v>
      </c>
      <c r="B78" s="1">
        <v>29</v>
      </c>
      <c r="C78" s="2" t="s">
        <v>15</v>
      </c>
      <c r="D78" s="1" t="s">
        <v>968</v>
      </c>
      <c r="E78" s="1" t="s">
        <v>980</v>
      </c>
      <c r="F78" s="1" t="s">
        <v>998</v>
      </c>
      <c r="G78" s="1" t="s">
        <v>981</v>
      </c>
      <c r="H78" s="1" t="s">
        <v>981</v>
      </c>
      <c r="I78" s="1" t="s">
        <v>868</v>
      </c>
      <c r="J78" s="1" t="s">
        <v>355</v>
      </c>
      <c r="K78" s="111">
        <v>9.5</v>
      </c>
      <c r="L78" s="18">
        <v>1</v>
      </c>
      <c r="M78" s="1" t="s">
        <v>982</v>
      </c>
    </row>
    <row r="79" spans="1:13" ht="35.35" x14ac:dyDescent="0.25">
      <c r="A79" s="1">
        <v>75</v>
      </c>
      <c r="B79" s="1">
        <v>29</v>
      </c>
      <c r="C79" s="2" t="s">
        <v>15</v>
      </c>
      <c r="D79" s="1" t="s">
        <v>968</v>
      </c>
      <c r="E79" s="1" t="s">
        <v>983</v>
      </c>
      <c r="F79" s="1" t="s">
        <v>999</v>
      </c>
      <c r="G79" s="1" t="s">
        <v>984</v>
      </c>
      <c r="H79" s="1" t="s">
        <v>519</v>
      </c>
      <c r="I79" s="1" t="s">
        <v>868</v>
      </c>
      <c r="J79" s="1" t="s">
        <v>355</v>
      </c>
      <c r="K79" s="111">
        <v>9</v>
      </c>
      <c r="L79" s="1">
        <v>100</v>
      </c>
      <c r="M79" s="1" t="s">
        <v>997</v>
      </c>
    </row>
    <row r="80" spans="1:13" ht="53.05" x14ac:dyDescent="0.25">
      <c r="A80" s="1">
        <v>76</v>
      </c>
      <c r="B80" s="1">
        <v>29</v>
      </c>
      <c r="C80" s="2" t="s">
        <v>15</v>
      </c>
      <c r="D80" s="1" t="s">
        <v>968</v>
      </c>
      <c r="E80" s="1" t="s">
        <v>985</v>
      </c>
      <c r="F80" s="1" t="s">
        <v>1001</v>
      </c>
      <c r="G80" s="1" t="s">
        <v>538</v>
      </c>
      <c r="H80" s="1" t="s">
        <v>538</v>
      </c>
      <c r="I80" s="1" t="s">
        <v>868</v>
      </c>
      <c r="J80" s="1" t="s">
        <v>1004</v>
      </c>
      <c r="K80" s="111" t="s">
        <v>1005</v>
      </c>
      <c r="L80" s="18">
        <v>1</v>
      </c>
      <c r="M80" s="1" t="s">
        <v>996</v>
      </c>
    </row>
    <row r="81" spans="1:13" ht="35.35" x14ac:dyDescent="0.25">
      <c r="A81" s="1">
        <v>77</v>
      </c>
      <c r="B81" s="1">
        <v>29</v>
      </c>
      <c r="C81" s="2" t="s">
        <v>15</v>
      </c>
      <c r="D81" s="1" t="s">
        <v>968</v>
      </c>
      <c r="E81" s="1" t="s">
        <v>670</v>
      </c>
      <c r="F81" s="1" t="s">
        <v>1000</v>
      </c>
      <c r="G81" s="1" t="s">
        <v>672</v>
      </c>
      <c r="H81" s="1" t="s">
        <v>672</v>
      </c>
      <c r="I81" s="1" t="s">
        <v>868</v>
      </c>
      <c r="J81" s="1" t="s">
        <v>357</v>
      </c>
      <c r="K81" s="111">
        <v>9.5</v>
      </c>
      <c r="L81" s="18">
        <v>0.5</v>
      </c>
      <c r="M81" s="1" t="s">
        <v>986</v>
      </c>
    </row>
    <row r="82" spans="1:13" ht="35.35" x14ac:dyDescent="0.25">
      <c r="A82" s="1">
        <v>78</v>
      </c>
      <c r="B82" s="108">
        <v>47</v>
      </c>
      <c r="C82" s="108" t="s">
        <v>555</v>
      </c>
      <c r="D82" s="1" t="s">
        <v>556</v>
      </c>
      <c r="E82" s="1" t="s">
        <v>1006</v>
      </c>
      <c r="F82" s="1" t="s">
        <v>1021</v>
      </c>
      <c r="G82" s="1" t="s">
        <v>538</v>
      </c>
      <c r="H82" s="1" t="s">
        <v>538</v>
      </c>
      <c r="I82" s="1" t="s">
        <v>868</v>
      </c>
      <c r="J82" s="108" t="s">
        <v>355</v>
      </c>
      <c r="K82" s="113" t="s">
        <v>1007</v>
      </c>
      <c r="L82" s="109">
        <v>1</v>
      </c>
      <c r="M82" s="1" t="s">
        <v>1008</v>
      </c>
    </row>
    <row r="83" spans="1:13" ht="35.35" x14ac:dyDescent="0.25">
      <c r="A83" s="1">
        <v>79</v>
      </c>
      <c r="B83" s="108">
        <v>47</v>
      </c>
      <c r="C83" s="108" t="s">
        <v>555</v>
      </c>
      <c r="D83" s="1" t="s">
        <v>556</v>
      </c>
      <c r="E83" s="1" t="s">
        <v>1009</v>
      </c>
      <c r="F83" s="1" t="s">
        <v>1022</v>
      </c>
      <c r="G83" s="1" t="s">
        <v>559</v>
      </c>
      <c r="H83" s="1" t="s">
        <v>559</v>
      </c>
      <c r="I83" s="1" t="s">
        <v>868</v>
      </c>
      <c r="J83" s="1" t="s">
        <v>1002</v>
      </c>
      <c r="K83" s="1" t="s">
        <v>1013</v>
      </c>
      <c r="L83" s="18">
        <v>1</v>
      </c>
      <c r="M83" s="1" t="s">
        <v>1014</v>
      </c>
    </row>
    <row r="84" spans="1:13" ht="35.35" x14ac:dyDescent="0.25">
      <c r="A84" s="1">
        <v>80</v>
      </c>
      <c r="B84" s="108">
        <v>47</v>
      </c>
      <c r="C84" s="108" t="s">
        <v>555</v>
      </c>
      <c r="D84" s="1" t="s">
        <v>556</v>
      </c>
      <c r="E84" s="1" t="s">
        <v>983</v>
      </c>
      <c r="F84" s="1" t="s">
        <v>1023</v>
      </c>
      <c r="G84" s="1" t="s">
        <v>984</v>
      </c>
      <c r="H84" s="1" t="s">
        <v>984</v>
      </c>
      <c r="I84" s="1" t="s">
        <v>868</v>
      </c>
      <c r="J84" s="1" t="s">
        <v>355</v>
      </c>
      <c r="K84" s="111">
        <v>15</v>
      </c>
      <c r="L84" s="18">
        <v>1</v>
      </c>
      <c r="M84" s="1" t="s">
        <v>1010</v>
      </c>
    </row>
    <row r="85" spans="1:13" ht="35.35" x14ac:dyDescent="0.25">
      <c r="A85" s="1">
        <v>81</v>
      </c>
      <c r="B85" s="108">
        <v>47</v>
      </c>
      <c r="C85" s="108" t="s">
        <v>555</v>
      </c>
      <c r="D85" s="1" t="s">
        <v>556</v>
      </c>
      <c r="E85" s="1" t="s">
        <v>1011</v>
      </c>
      <c r="F85" s="1" t="s">
        <v>1024</v>
      </c>
      <c r="G85" s="1" t="s">
        <v>676</v>
      </c>
      <c r="H85" s="1" t="s">
        <v>676</v>
      </c>
      <c r="I85" s="1" t="s">
        <v>868</v>
      </c>
      <c r="J85" s="108" t="s">
        <v>958</v>
      </c>
      <c r="K85" s="108">
        <v>42.5</v>
      </c>
      <c r="L85" s="109">
        <v>0.5</v>
      </c>
      <c r="M85" s="1" t="s">
        <v>1012</v>
      </c>
    </row>
    <row r="86" spans="1:13" ht="35.35" x14ac:dyDescent="0.25">
      <c r="A86" s="1">
        <v>82</v>
      </c>
      <c r="B86" s="108">
        <v>48</v>
      </c>
      <c r="C86" s="108" t="s">
        <v>561</v>
      </c>
      <c r="D86" s="1" t="s">
        <v>562</v>
      </c>
      <c r="E86" s="1" t="s">
        <v>1015</v>
      </c>
      <c r="F86" s="1" t="s">
        <v>1025</v>
      </c>
      <c r="G86" s="1" t="s">
        <v>672</v>
      </c>
      <c r="H86" s="1" t="s">
        <v>672</v>
      </c>
      <c r="I86" s="1" t="s">
        <v>868</v>
      </c>
      <c r="J86" s="108" t="s">
        <v>357</v>
      </c>
      <c r="K86" s="114">
        <v>35.087510000000002</v>
      </c>
      <c r="L86" s="18">
        <v>0.5</v>
      </c>
      <c r="M86" s="1" t="s">
        <v>1016</v>
      </c>
    </row>
    <row r="87" spans="1:13" ht="35.35" x14ac:dyDescent="0.25">
      <c r="A87" s="1">
        <v>83</v>
      </c>
      <c r="B87" s="108">
        <v>48</v>
      </c>
      <c r="C87" s="108" t="s">
        <v>561</v>
      </c>
      <c r="D87" s="1" t="s">
        <v>562</v>
      </c>
      <c r="E87" s="1" t="s">
        <v>1017</v>
      </c>
      <c r="F87" s="1" t="s">
        <v>1026</v>
      </c>
      <c r="G87" s="1" t="s">
        <v>676</v>
      </c>
      <c r="H87" s="1" t="s">
        <v>676</v>
      </c>
      <c r="I87" s="1" t="s">
        <v>868</v>
      </c>
      <c r="J87" s="108" t="s">
        <v>958</v>
      </c>
      <c r="K87" s="108">
        <v>5.6</v>
      </c>
      <c r="L87" s="108">
        <v>50</v>
      </c>
      <c r="M87" s="1" t="s">
        <v>1018</v>
      </c>
    </row>
    <row r="88" spans="1:13" ht="35.35" x14ac:dyDescent="0.25">
      <c r="A88" s="1">
        <v>84</v>
      </c>
      <c r="B88" s="108">
        <v>48</v>
      </c>
      <c r="C88" s="108" t="s">
        <v>561</v>
      </c>
      <c r="D88" s="1" t="s">
        <v>562</v>
      </c>
      <c r="E88" s="1" t="s">
        <v>1019</v>
      </c>
      <c r="F88" s="1" t="s">
        <v>1027</v>
      </c>
      <c r="G88" s="1" t="s">
        <v>545</v>
      </c>
      <c r="H88" s="1" t="s">
        <v>545</v>
      </c>
      <c r="I88" s="1" t="s">
        <v>868</v>
      </c>
      <c r="J88" s="108" t="s">
        <v>355</v>
      </c>
      <c r="K88" s="110">
        <v>16.765499999999999</v>
      </c>
      <c r="L88" s="18">
        <v>1</v>
      </c>
      <c r="M88" s="1" t="s">
        <v>1020</v>
      </c>
    </row>
    <row r="89" spans="1:13" ht="35.35" x14ac:dyDescent="0.25">
      <c r="A89" s="1">
        <v>85</v>
      </c>
      <c r="B89" s="108"/>
      <c r="C89" s="108"/>
      <c r="D89" s="1" t="s">
        <v>571</v>
      </c>
      <c r="E89" s="1" t="s">
        <v>1028</v>
      </c>
      <c r="F89" s="108" t="s">
        <v>1029</v>
      </c>
      <c r="G89" s="1" t="s">
        <v>683</v>
      </c>
      <c r="H89" s="1" t="s">
        <v>683</v>
      </c>
      <c r="I89" s="1" t="s">
        <v>868</v>
      </c>
      <c r="J89" s="108" t="s">
        <v>958</v>
      </c>
      <c r="K89" s="110">
        <v>21.995999999999999</v>
      </c>
      <c r="L89" s="109">
        <v>1</v>
      </c>
      <c r="M89" s="1" t="s">
        <v>1030</v>
      </c>
    </row>
    <row r="90" spans="1:13" ht="123.75" x14ac:dyDescent="0.25">
      <c r="A90" s="1">
        <v>86</v>
      </c>
      <c r="B90" s="108">
        <v>121</v>
      </c>
      <c r="C90" s="2">
        <v>11</v>
      </c>
      <c r="D90" s="1" t="s">
        <v>59</v>
      </c>
      <c r="E90" s="1" t="s">
        <v>60</v>
      </c>
      <c r="F90" s="108" t="s">
        <v>61</v>
      </c>
      <c r="G90" s="1" t="s">
        <v>62</v>
      </c>
      <c r="H90" s="1" t="s">
        <v>63</v>
      </c>
      <c r="I90" s="1" t="s">
        <v>64</v>
      </c>
      <c r="J90" s="108" t="s">
        <v>958</v>
      </c>
      <c r="K90" s="99">
        <v>215000</v>
      </c>
      <c r="L90" s="18">
        <v>1</v>
      </c>
      <c r="M90" s="99" t="s">
        <v>1031</v>
      </c>
    </row>
    <row r="91" spans="1:13" ht="106.05" x14ac:dyDescent="0.25">
      <c r="A91" s="1">
        <v>87</v>
      </c>
      <c r="B91" s="1">
        <v>124</v>
      </c>
      <c r="C91" s="2">
        <v>17</v>
      </c>
      <c r="D91" s="1" t="s">
        <v>66</v>
      </c>
      <c r="E91" s="1" t="s">
        <v>67</v>
      </c>
      <c r="F91" s="1" t="s">
        <v>25</v>
      </c>
      <c r="G91" s="1" t="s">
        <v>68</v>
      </c>
      <c r="H91" s="1" t="s">
        <v>69</v>
      </c>
      <c r="I91" s="1" t="s">
        <v>70</v>
      </c>
      <c r="J91" s="108" t="s">
        <v>958</v>
      </c>
      <c r="K91" s="1" t="s">
        <v>71</v>
      </c>
      <c r="L91" s="18">
        <v>0</v>
      </c>
      <c r="M91" s="1" t="s">
        <v>1032</v>
      </c>
    </row>
    <row r="92" spans="1:13" ht="409.6" x14ac:dyDescent="0.25">
      <c r="A92" s="1">
        <v>88</v>
      </c>
      <c r="B92" s="1">
        <v>18</v>
      </c>
      <c r="C92" s="1" t="s">
        <v>90</v>
      </c>
      <c r="D92" s="1" t="s">
        <v>91</v>
      </c>
      <c r="E92" s="1" t="s">
        <v>92</v>
      </c>
      <c r="F92" s="1" t="s">
        <v>93</v>
      </c>
      <c r="G92" s="1" t="s">
        <v>94</v>
      </c>
      <c r="H92" s="1" t="s">
        <v>95</v>
      </c>
      <c r="I92" s="1" t="s">
        <v>1034</v>
      </c>
      <c r="J92" s="1" t="s">
        <v>604</v>
      </c>
      <c r="K92" s="1" t="s">
        <v>1035</v>
      </c>
      <c r="L92" s="18">
        <v>0.75</v>
      </c>
      <c r="M92" s="1" t="s">
        <v>1036</v>
      </c>
    </row>
    <row r="93" spans="1:13" ht="88.4" x14ac:dyDescent="0.25">
      <c r="A93" s="1">
        <v>89</v>
      </c>
      <c r="B93" s="108">
        <v>111</v>
      </c>
      <c r="C93" s="16" t="s">
        <v>100</v>
      </c>
      <c r="D93" s="15" t="s">
        <v>101</v>
      </c>
      <c r="E93" s="1" t="s">
        <v>102</v>
      </c>
      <c r="F93" s="1" t="s">
        <v>607</v>
      </c>
      <c r="G93" s="1" t="s">
        <v>104</v>
      </c>
      <c r="H93" s="1" t="s">
        <v>105</v>
      </c>
      <c r="I93" s="1" t="s">
        <v>608</v>
      </c>
      <c r="J93" s="1" t="s">
        <v>107</v>
      </c>
      <c r="K93" s="1" t="s">
        <v>108</v>
      </c>
      <c r="L93" s="18">
        <v>1</v>
      </c>
      <c r="M93" s="1" t="s">
        <v>1037</v>
      </c>
    </row>
    <row r="94" spans="1:13" ht="123.75" x14ac:dyDescent="0.25">
      <c r="A94" s="1">
        <v>90</v>
      </c>
      <c r="B94" s="108">
        <v>32</v>
      </c>
      <c r="C94" s="108"/>
      <c r="D94" s="15" t="s">
        <v>277</v>
      </c>
      <c r="E94" s="1" t="s">
        <v>639</v>
      </c>
      <c r="F94" s="108" t="s">
        <v>1038</v>
      </c>
      <c r="G94" s="1" t="s">
        <v>641</v>
      </c>
      <c r="H94" s="1" t="s">
        <v>641</v>
      </c>
      <c r="I94" s="108" t="s">
        <v>1039</v>
      </c>
      <c r="J94" s="1" t="s">
        <v>643</v>
      </c>
      <c r="K94" s="108">
        <v>34.451999999999998</v>
      </c>
      <c r="L94" s="108"/>
      <c r="M94" s="1" t="s">
        <v>1040</v>
      </c>
    </row>
    <row r="95" spans="1:13" ht="70.7" x14ac:dyDescent="0.25">
      <c r="A95" s="1">
        <v>91</v>
      </c>
      <c r="B95" s="108">
        <v>39</v>
      </c>
      <c r="C95" s="108"/>
      <c r="D95" s="15" t="s">
        <v>283</v>
      </c>
      <c r="E95" s="1" t="s">
        <v>1041</v>
      </c>
      <c r="F95" s="108"/>
      <c r="G95" s="1" t="s">
        <v>1042</v>
      </c>
      <c r="H95" s="1" t="s">
        <v>1042</v>
      </c>
      <c r="I95" s="108" t="s">
        <v>1043</v>
      </c>
      <c r="J95" s="1" t="s">
        <v>643</v>
      </c>
      <c r="K95" s="108">
        <v>65.454999999999998</v>
      </c>
      <c r="L95" s="18">
        <v>1</v>
      </c>
      <c r="M95" s="1" t="s">
        <v>1044</v>
      </c>
    </row>
    <row r="96" spans="1:13" ht="53.05" x14ac:dyDescent="0.25">
      <c r="A96" s="1">
        <v>92</v>
      </c>
      <c r="B96" s="108">
        <v>45</v>
      </c>
      <c r="C96" s="108"/>
      <c r="D96" s="15" t="s">
        <v>286</v>
      </c>
      <c r="E96" s="1" t="s">
        <v>284</v>
      </c>
      <c r="F96" s="108"/>
      <c r="G96" s="108"/>
      <c r="H96" s="108"/>
      <c r="I96" s="108"/>
      <c r="J96" s="108"/>
      <c r="K96" s="108"/>
      <c r="L96" s="108"/>
      <c r="M96" s="1" t="s">
        <v>466</v>
      </c>
    </row>
    <row r="97" spans="1:13" ht="35.35" x14ac:dyDescent="0.25">
      <c r="A97" s="1">
        <v>93</v>
      </c>
      <c r="B97" s="108"/>
      <c r="C97" s="108"/>
      <c r="D97" s="1" t="s">
        <v>474</v>
      </c>
      <c r="E97" s="15" t="s">
        <v>475</v>
      </c>
      <c r="F97" s="108"/>
      <c r="G97" s="108" t="s">
        <v>476</v>
      </c>
      <c r="H97" s="108" t="s">
        <v>476</v>
      </c>
      <c r="I97" s="108" t="s">
        <v>477</v>
      </c>
      <c r="J97" s="108" t="s">
        <v>958</v>
      </c>
      <c r="K97" s="110">
        <v>35.753</v>
      </c>
      <c r="L97" s="109">
        <v>1</v>
      </c>
      <c r="M97" s="108"/>
    </row>
    <row r="98" spans="1:13" ht="35.35" x14ac:dyDescent="0.25">
      <c r="A98" s="1">
        <v>94</v>
      </c>
      <c r="B98" s="108"/>
      <c r="C98" s="108"/>
      <c r="D98" s="1" t="s">
        <v>493</v>
      </c>
      <c r="E98" s="1" t="s">
        <v>484</v>
      </c>
      <c r="F98" s="108"/>
      <c r="G98" s="108" t="s">
        <v>476</v>
      </c>
      <c r="H98" s="108" t="s">
        <v>476</v>
      </c>
      <c r="I98" s="108" t="s">
        <v>477</v>
      </c>
      <c r="J98" s="108" t="s">
        <v>958</v>
      </c>
      <c r="K98" s="110">
        <v>17</v>
      </c>
      <c r="L98" s="109">
        <v>1</v>
      </c>
      <c r="M98" s="108"/>
    </row>
    <row r="99" spans="1:13" ht="35.35" x14ac:dyDescent="0.25">
      <c r="A99" s="1">
        <v>95</v>
      </c>
      <c r="B99" s="108"/>
      <c r="C99" s="108"/>
      <c r="D99" s="108" t="s">
        <v>1045</v>
      </c>
      <c r="E99" s="15" t="s">
        <v>1046</v>
      </c>
      <c r="F99" s="108"/>
      <c r="G99" s="108" t="s">
        <v>476</v>
      </c>
      <c r="H99" s="108" t="s">
        <v>476</v>
      </c>
      <c r="I99" s="108" t="s">
        <v>477</v>
      </c>
      <c r="J99" s="108" t="s">
        <v>958</v>
      </c>
      <c r="K99" s="110">
        <v>17</v>
      </c>
      <c r="L99" s="109">
        <v>1</v>
      </c>
      <c r="M99" s="108"/>
    </row>
    <row r="100" spans="1:13" ht="35.35" x14ac:dyDescent="0.25">
      <c r="A100" s="1">
        <v>96</v>
      </c>
      <c r="B100" s="108"/>
      <c r="C100" s="108"/>
      <c r="D100" s="1" t="s">
        <v>478</v>
      </c>
      <c r="E100" s="41" t="s">
        <v>479</v>
      </c>
      <c r="F100" s="108"/>
      <c r="G100" s="108" t="s">
        <v>476</v>
      </c>
      <c r="H100" s="108" t="s">
        <v>476</v>
      </c>
      <c r="I100" s="108" t="s">
        <v>477</v>
      </c>
      <c r="J100" s="108" t="s">
        <v>958</v>
      </c>
      <c r="K100" s="110">
        <v>29.175000000000001</v>
      </c>
      <c r="L100" s="109">
        <v>1</v>
      </c>
      <c r="M100" s="108"/>
    </row>
    <row r="101" spans="1:13" ht="35.35" x14ac:dyDescent="0.25">
      <c r="A101" s="1">
        <v>97</v>
      </c>
      <c r="B101" s="108">
        <v>75</v>
      </c>
      <c r="C101" s="108" t="s">
        <v>498</v>
      </c>
      <c r="D101" s="112" t="s">
        <v>499</v>
      </c>
      <c r="E101" s="41" t="s">
        <v>481</v>
      </c>
      <c r="F101" s="108" t="s">
        <v>482</v>
      </c>
      <c r="G101" s="108" t="s">
        <v>476</v>
      </c>
      <c r="H101" s="108" t="s">
        <v>476</v>
      </c>
      <c r="I101" s="108" t="s">
        <v>477</v>
      </c>
      <c r="J101" s="108" t="s">
        <v>958</v>
      </c>
      <c r="K101" s="110">
        <v>19.045000000000002</v>
      </c>
      <c r="L101" s="109">
        <v>1</v>
      </c>
      <c r="M101" s="108"/>
    </row>
    <row r="102" spans="1:13" ht="35.35" x14ac:dyDescent="0.25">
      <c r="A102" s="1">
        <v>98</v>
      </c>
      <c r="B102" s="108"/>
      <c r="C102" s="108"/>
      <c r="D102" s="1" t="s">
        <v>1045</v>
      </c>
      <c r="E102" s="41" t="s">
        <v>1047</v>
      </c>
      <c r="F102" s="108"/>
      <c r="G102" s="108" t="s">
        <v>476</v>
      </c>
      <c r="H102" s="108" t="s">
        <v>476</v>
      </c>
      <c r="I102" s="108" t="s">
        <v>477</v>
      </c>
      <c r="J102" s="108" t="s">
        <v>958</v>
      </c>
      <c r="K102" s="110">
        <v>15.455</v>
      </c>
      <c r="L102" s="109">
        <v>1</v>
      </c>
      <c r="M102" s="108"/>
    </row>
    <row r="103" spans="1:13" ht="35.35" x14ac:dyDescent="0.25">
      <c r="A103" s="1">
        <v>99</v>
      </c>
      <c r="B103" s="108"/>
      <c r="C103" s="108"/>
      <c r="D103" s="1" t="s">
        <v>488</v>
      </c>
      <c r="E103" s="1" t="s">
        <v>489</v>
      </c>
      <c r="F103" s="108"/>
      <c r="G103" s="108" t="s">
        <v>476</v>
      </c>
      <c r="H103" s="108" t="s">
        <v>476</v>
      </c>
      <c r="I103" s="108" t="s">
        <v>486</v>
      </c>
      <c r="J103" s="108" t="s">
        <v>958</v>
      </c>
      <c r="K103" s="110">
        <v>45.353999999999999</v>
      </c>
      <c r="L103" s="109">
        <v>1</v>
      </c>
      <c r="M103" s="108"/>
    </row>
    <row r="104" spans="1:13" ht="35.35" x14ac:dyDescent="0.25">
      <c r="A104" s="1">
        <v>100</v>
      </c>
      <c r="B104" s="108"/>
      <c r="C104" s="108"/>
      <c r="D104" s="1" t="s">
        <v>483</v>
      </c>
      <c r="E104" s="1" t="s">
        <v>484</v>
      </c>
      <c r="F104" s="108" t="s">
        <v>485</v>
      </c>
      <c r="G104" s="108" t="s">
        <v>476</v>
      </c>
      <c r="H104" s="108" t="s">
        <v>476</v>
      </c>
      <c r="I104" s="108" t="s">
        <v>486</v>
      </c>
      <c r="J104" s="108" t="s">
        <v>958</v>
      </c>
      <c r="K104" s="110">
        <v>83.688000000000002</v>
      </c>
      <c r="L104" s="109">
        <v>1</v>
      </c>
      <c r="M104" s="108"/>
    </row>
    <row r="105" spans="1:13" ht="35.35" x14ac:dyDescent="0.25">
      <c r="A105" s="1">
        <v>101</v>
      </c>
      <c r="B105" s="108"/>
      <c r="C105" s="108"/>
      <c r="D105" s="1" t="s">
        <v>488</v>
      </c>
      <c r="E105" s="1" t="s">
        <v>492</v>
      </c>
      <c r="F105" s="108"/>
      <c r="G105" s="108" t="s">
        <v>476</v>
      </c>
      <c r="H105" s="108" t="s">
        <v>476</v>
      </c>
      <c r="I105" s="108" t="s">
        <v>486</v>
      </c>
      <c r="J105" s="108" t="s">
        <v>958</v>
      </c>
      <c r="K105" s="110">
        <v>23.001999999999999</v>
      </c>
      <c r="L105" s="109">
        <v>1</v>
      </c>
      <c r="M105" s="108"/>
    </row>
    <row r="106" spans="1:13" ht="35.35" x14ac:dyDescent="0.25">
      <c r="A106" s="1">
        <v>102</v>
      </c>
      <c r="B106" s="108"/>
      <c r="C106" s="108"/>
      <c r="D106" s="1" t="s">
        <v>493</v>
      </c>
      <c r="E106" s="1" t="s">
        <v>494</v>
      </c>
      <c r="F106" s="108"/>
      <c r="G106" s="108" t="s">
        <v>476</v>
      </c>
      <c r="H106" s="108" t="s">
        <v>476</v>
      </c>
      <c r="I106" s="108" t="s">
        <v>486</v>
      </c>
      <c r="J106" s="108" t="s">
        <v>958</v>
      </c>
      <c r="K106" s="110">
        <v>10.945</v>
      </c>
      <c r="L106" s="109">
        <v>1</v>
      </c>
      <c r="M106" s="108"/>
    </row>
    <row r="107" spans="1:13" ht="35.35" x14ac:dyDescent="0.25">
      <c r="A107" s="1">
        <v>103</v>
      </c>
      <c r="B107" s="108"/>
      <c r="C107" s="108"/>
      <c r="D107" s="1" t="s">
        <v>483</v>
      </c>
      <c r="E107" s="1" t="s">
        <v>495</v>
      </c>
      <c r="F107" s="108"/>
      <c r="G107" s="108" t="s">
        <v>476</v>
      </c>
      <c r="H107" s="108" t="s">
        <v>476</v>
      </c>
      <c r="I107" s="108" t="s">
        <v>486</v>
      </c>
      <c r="J107" s="108" t="s">
        <v>958</v>
      </c>
      <c r="K107" s="110">
        <v>39.231000000000002</v>
      </c>
      <c r="L107" s="109">
        <v>1</v>
      </c>
      <c r="M107" s="108"/>
    </row>
    <row r="108" spans="1:13" ht="35.35" x14ac:dyDescent="0.25">
      <c r="A108" s="1">
        <v>104</v>
      </c>
      <c r="B108" s="108"/>
      <c r="C108" s="108"/>
      <c r="D108" s="1" t="s">
        <v>483</v>
      </c>
      <c r="E108" s="1" t="s">
        <v>487</v>
      </c>
      <c r="F108" s="108"/>
      <c r="G108" s="108" t="s">
        <v>476</v>
      </c>
      <c r="H108" s="108" t="s">
        <v>476</v>
      </c>
      <c r="I108" s="108" t="s">
        <v>486</v>
      </c>
      <c r="J108" s="108" t="s">
        <v>958</v>
      </c>
      <c r="K108" s="110">
        <v>49.5</v>
      </c>
      <c r="L108" s="109">
        <v>1</v>
      </c>
      <c r="M108" s="108"/>
    </row>
    <row r="109" spans="1:13" ht="35.35" x14ac:dyDescent="0.25">
      <c r="A109" s="1">
        <v>105</v>
      </c>
      <c r="B109" s="108"/>
      <c r="C109" s="108"/>
      <c r="D109" s="1" t="s">
        <v>478</v>
      </c>
      <c r="E109" s="1" t="s">
        <v>490</v>
      </c>
      <c r="F109" s="108"/>
      <c r="G109" s="108" t="s">
        <v>476</v>
      </c>
      <c r="H109" s="108" t="s">
        <v>476</v>
      </c>
      <c r="I109" s="108" t="s">
        <v>486</v>
      </c>
      <c r="J109" s="108" t="s">
        <v>958</v>
      </c>
      <c r="K109" s="110">
        <v>16.751000000000001</v>
      </c>
      <c r="L109" s="109">
        <v>1</v>
      </c>
      <c r="M109" s="108"/>
    </row>
    <row r="110" spans="1:13" ht="35.35" x14ac:dyDescent="0.25">
      <c r="A110" s="1">
        <v>106</v>
      </c>
      <c r="B110" s="108"/>
      <c r="C110" s="108"/>
      <c r="D110" s="1" t="s">
        <v>1045</v>
      </c>
      <c r="E110" s="41" t="s">
        <v>1048</v>
      </c>
      <c r="F110" s="108"/>
      <c r="G110" s="108" t="s">
        <v>476</v>
      </c>
      <c r="H110" s="108" t="s">
        <v>476</v>
      </c>
      <c r="I110" s="108" t="s">
        <v>486</v>
      </c>
      <c r="J110" s="108" t="s">
        <v>958</v>
      </c>
      <c r="K110" s="110">
        <v>13.843999999999999</v>
      </c>
      <c r="L110" s="109">
        <v>1</v>
      </c>
      <c r="M110" s="108"/>
    </row>
    <row r="111" spans="1:13" ht="53.05" x14ac:dyDescent="0.25">
      <c r="A111" s="1">
        <v>107</v>
      </c>
      <c r="B111" s="108"/>
      <c r="C111" s="108"/>
      <c r="D111" s="1" t="s">
        <v>483</v>
      </c>
      <c r="E111" s="1" t="s">
        <v>500</v>
      </c>
      <c r="F111" s="108"/>
      <c r="G111" s="108" t="s">
        <v>476</v>
      </c>
      <c r="H111" s="108" t="s">
        <v>476</v>
      </c>
      <c r="I111" s="108" t="s">
        <v>486</v>
      </c>
      <c r="J111" s="108" t="s">
        <v>958</v>
      </c>
      <c r="K111" s="110">
        <v>48.313000000000002</v>
      </c>
      <c r="L111" s="109">
        <v>1</v>
      </c>
      <c r="M111" s="108"/>
    </row>
    <row r="112" spans="1:13" ht="53.05" x14ac:dyDescent="0.25">
      <c r="A112" s="1">
        <v>108</v>
      </c>
      <c r="B112" s="108">
        <v>75</v>
      </c>
      <c r="C112" s="108" t="s">
        <v>498</v>
      </c>
      <c r="D112" s="112" t="s">
        <v>499</v>
      </c>
      <c r="E112" s="41" t="s">
        <v>500</v>
      </c>
      <c r="F112" s="108" t="s">
        <v>501</v>
      </c>
      <c r="G112" s="108" t="s">
        <v>476</v>
      </c>
      <c r="H112" s="108" t="s">
        <v>476</v>
      </c>
      <c r="I112" s="108" t="s">
        <v>486</v>
      </c>
      <c r="J112" s="108" t="s">
        <v>1075</v>
      </c>
      <c r="K112" s="110">
        <v>25.503</v>
      </c>
      <c r="L112" s="109">
        <v>1</v>
      </c>
      <c r="M112" s="108"/>
    </row>
    <row r="113" spans="1:13" ht="35.35" x14ac:dyDescent="0.25">
      <c r="A113" s="1">
        <v>109</v>
      </c>
      <c r="B113" s="108"/>
      <c r="C113" s="108"/>
      <c r="D113" s="112" t="s">
        <v>499</v>
      </c>
      <c r="E113" s="41" t="s">
        <v>503</v>
      </c>
      <c r="F113" s="108" t="s">
        <v>504</v>
      </c>
      <c r="G113" s="108" t="s">
        <v>476</v>
      </c>
      <c r="H113" s="108" t="s">
        <v>476</v>
      </c>
      <c r="I113" s="108" t="s">
        <v>486</v>
      </c>
      <c r="J113" s="108" t="s">
        <v>1075</v>
      </c>
      <c r="K113" s="110">
        <v>4.3</v>
      </c>
      <c r="L113" s="109">
        <v>1</v>
      </c>
      <c r="M113" s="108"/>
    </row>
    <row r="114" spans="1:13" ht="53.05" x14ac:dyDescent="0.25">
      <c r="A114" s="1">
        <v>110</v>
      </c>
      <c r="B114" s="108"/>
      <c r="C114" s="108"/>
      <c r="D114" s="1" t="s">
        <v>496</v>
      </c>
      <c r="E114" s="41" t="s">
        <v>497</v>
      </c>
      <c r="F114" s="108"/>
      <c r="G114" s="108" t="s">
        <v>476</v>
      </c>
      <c r="H114" s="108" t="s">
        <v>476</v>
      </c>
      <c r="I114" s="108" t="s">
        <v>486</v>
      </c>
      <c r="J114" s="108" t="s">
        <v>958</v>
      </c>
      <c r="K114" s="110">
        <v>29.873999999999999</v>
      </c>
      <c r="L114" s="109">
        <v>1</v>
      </c>
      <c r="M114" s="108"/>
    </row>
    <row r="115" spans="1:13" ht="35.35" x14ac:dyDescent="0.25">
      <c r="A115" s="1">
        <v>111</v>
      </c>
      <c r="B115" s="108"/>
      <c r="C115" s="108"/>
      <c r="D115" s="108" t="s">
        <v>505</v>
      </c>
      <c r="E115" s="41" t="s">
        <v>506</v>
      </c>
      <c r="F115" s="108" t="s">
        <v>507</v>
      </c>
      <c r="G115" s="108" t="s">
        <v>476</v>
      </c>
      <c r="H115" s="108" t="s">
        <v>476</v>
      </c>
      <c r="I115" s="108" t="s">
        <v>486</v>
      </c>
      <c r="J115" s="108" t="s">
        <v>1075</v>
      </c>
      <c r="K115" s="110">
        <v>12.125</v>
      </c>
      <c r="L115" s="109">
        <v>1</v>
      </c>
      <c r="M115" s="108"/>
    </row>
    <row r="116" spans="1:13" ht="35.35" x14ac:dyDescent="0.25">
      <c r="A116" s="1">
        <v>112</v>
      </c>
      <c r="B116" s="108"/>
      <c r="C116" s="108"/>
      <c r="D116" s="1" t="s">
        <v>478</v>
      </c>
      <c r="E116" s="15" t="s">
        <v>624</v>
      </c>
      <c r="F116" s="108"/>
      <c r="G116" s="108" t="s">
        <v>476</v>
      </c>
      <c r="H116" s="108" t="s">
        <v>476</v>
      </c>
      <c r="I116" s="108" t="s">
        <v>510</v>
      </c>
      <c r="J116" s="108" t="s">
        <v>958</v>
      </c>
      <c r="K116" s="110">
        <v>8.0609999999999999</v>
      </c>
      <c r="L116" s="109">
        <v>1</v>
      </c>
      <c r="M116" s="108"/>
    </row>
    <row r="117" spans="1:13" ht="35.35" x14ac:dyDescent="0.25">
      <c r="A117" s="1">
        <v>113</v>
      </c>
      <c r="B117" s="108"/>
      <c r="C117" s="108"/>
      <c r="D117" s="108" t="s">
        <v>1045</v>
      </c>
      <c r="E117" s="41" t="s">
        <v>1049</v>
      </c>
      <c r="F117" s="108"/>
      <c r="G117" s="108" t="s">
        <v>476</v>
      </c>
      <c r="H117" s="108" t="s">
        <v>476</v>
      </c>
      <c r="I117" s="108" t="s">
        <v>510</v>
      </c>
      <c r="J117" s="108" t="s">
        <v>958</v>
      </c>
      <c r="K117" s="110">
        <v>47.32</v>
      </c>
      <c r="L117" s="109">
        <v>1</v>
      </c>
      <c r="M117" s="108"/>
    </row>
    <row r="118" spans="1:13" ht="35.35" x14ac:dyDescent="0.25">
      <c r="A118" s="1">
        <v>114</v>
      </c>
      <c r="B118" s="108"/>
      <c r="C118" s="108"/>
      <c r="D118" s="1" t="s">
        <v>483</v>
      </c>
      <c r="E118" s="1" t="s">
        <v>625</v>
      </c>
      <c r="F118" s="108"/>
      <c r="G118" s="108" t="s">
        <v>476</v>
      </c>
      <c r="H118" s="108" t="s">
        <v>476</v>
      </c>
      <c r="I118" s="108" t="s">
        <v>510</v>
      </c>
      <c r="J118" s="108" t="s">
        <v>958</v>
      </c>
      <c r="K118" s="110">
        <v>49.726999999999997</v>
      </c>
      <c r="L118" s="109">
        <v>1</v>
      </c>
      <c r="M118" s="108"/>
    </row>
    <row r="119" spans="1:13" ht="35.35" x14ac:dyDescent="0.25">
      <c r="A119" s="1">
        <v>115</v>
      </c>
      <c r="B119" s="108"/>
      <c r="C119" s="108"/>
      <c r="D119" s="1" t="s">
        <v>478</v>
      </c>
      <c r="E119" s="1" t="s">
        <v>625</v>
      </c>
      <c r="F119" s="108"/>
      <c r="G119" s="108" t="s">
        <v>476</v>
      </c>
      <c r="H119" s="108" t="s">
        <v>476</v>
      </c>
      <c r="I119" s="108" t="s">
        <v>510</v>
      </c>
      <c r="J119" s="108" t="s">
        <v>958</v>
      </c>
      <c r="K119" s="110">
        <v>6.806</v>
      </c>
      <c r="L119" s="109">
        <v>1</v>
      </c>
      <c r="M119" s="108"/>
    </row>
    <row r="120" spans="1:13" ht="35.35" x14ac:dyDescent="0.25">
      <c r="A120" s="1">
        <v>116</v>
      </c>
      <c r="B120" s="108"/>
      <c r="C120" s="108"/>
      <c r="D120" s="1" t="s">
        <v>636</v>
      </c>
      <c r="E120" s="41" t="s">
        <v>637</v>
      </c>
      <c r="F120" s="108"/>
      <c r="G120" s="108" t="s">
        <v>476</v>
      </c>
      <c r="H120" s="108" t="s">
        <v>476</v>
      </c>
      <c r="I120" s="108" t="s">
        <v>510</v>
      </c>
      <c r="J120" s="108" t="s">
        <v>958</v>
      </c>
      <c r="K120" s="110">
        <f>328.164+329.318</f>
        <v>657.48199999999997</v>
      </c>
      <c r="L120" s="109">
        <v>1</v>
      </c>
      <c r="M120" s="1" t="s">
        <v>1050</v>
      </c>
    </row>
    <row r="121" spans="1:13" ht="35.35" x14ac:dyDescent="0.25">
      <c r="A121" s="1">
        <v>117</v>
      </c>
      <c r="B121" s="108"/>
      <c r="C121" s="108"/>
      <c r="D121" s="1" t="s">
        <v>483</v>
      </c>
      <c r="E121" s="1" t="s">
        <v>626</v>
      </c>
      <c r="F121" s="108"/>
      <c r="G121" s="108" t="s">
        <v>476</v>
      </c>
      <c r="H121" s="108" t="s">
        <v>476</v>
      </c>
      <c r="I121" s="108" t="s">
        <v>510</v>
      </c>
      <c r="J121" s="108" t="s">
        <v>958</v>
      </c>
      <c r="K121" s="110">
        <v>49.521000000000001</v>
      </c>
      <c r="L121" s="109">
        <v>1</v>
      </c>
      <c r="M121" s="108"/>
    </row>
    <row r="122" spans="1:13" ht="53.05" x14ac:dyDescent="0.25">
      <c r="A122" s="1">
        <v>118</v>
      </c>
      <c r="B122" s="108"/>
      <c r="C122" s="108"/>
      <c r="D122" s="1" t="s">
        <v>483</v>
      </c>
      <c r="E122" s="1" t="s">
        <v>627</v>
      </c>
      <c r="F122" s="108"/>
      <c r="G122" s="108" t="s">
        <v>476</v>
      </c>
      <c r="H122" s="108" t="s">
        <v>476</v>
      </c>
      <c r="I122" s="108" t="s">
        <v>510</v>
      </c>
      <c r="J122" s="108" t="s">
        <v>958</v>
      </c>
      <c r="K122" s="110">
        <v>25.61</v>
      </c>
      <c r="L122" s="109">
        <v>1</v>
      </c>
      <c r="M122" s="108"/>
    </row>
    <row r="123" spans="1:13" ht="53.05" x14ac:dyDescent="0.25">
      <c r="A123" s="1">
        <v>119</v>
      </c>
      <c r="B123" s="108"/>
      <c r="C123" s="108"/>
      <c r="D123" s="1" t="s">
        <v>1045</v>
      </c>
      <c r="E123" s="41" t="s">
        <v>497</v>
      </c>
      <c r="F123" s="108"/>
      <c r="G123" s="108" t="s">
        <v>476</v>
      </c>
      <c r="H123" s="108" t="s">
        <v>476</v>
      </c>
      <c r="I123" s="108" t="s">
        <v>510</v>
      </c>
      <c r="J123" s="108" t="s">
        <v>958</v>
      </c>
      <c r="K123" s="110">
        <v>26.533999999999999</v>
      </c>
      <c r="L123" s="109">
        <v>1</v>
      </c>
      <c r="M123" s="108"/>
    </row>
    <row r="124" spans="1:13" ht="35.35" x14ac:dyDescent="0.25">
      <c r="A124" s="1">
        <v>120</v>
      </c>
      <c r="B124" s="108"/>
      <c r="C124" s="108"/>
      <c r="D124" s="1" t="s">
        <v>631</v>
      </c>
      <c r="E124" s="41" t="s">
        <v>632</v>
      </c>
      <c r="F124" s="108"/>
      <c r="G124" s="108" t="s">
        <v>476</v>
      </c>
      <c r="H124" s="108" t="s">
        <v>476</v>
      </c>
      <c r="I124" s="108" t="s">
        <v>629</v>
      </c>
      <c r="J124" s="108" t="s">
        <v>958</v>
      </c>
      <c r="K124" s="110">
        <v>561.39800000000002</v>
      </c>
      <c r="L124" s="109">
        <v>1</v>
      </c>
      <c r="M124" s="1"/>
    </row>
    <row r="125" spans="1:13" ht="35.35" x14ac:dyDescent="0.25">
      <c r="A125" s="1">
        <v>121</v>
      </c>
      <c r="B125" s="108"/>
      <c r="C125" s="108"/>
      <c r="D125" s="1" t="s">
        <v>478</v>
      </c>
      <c r="E125" s="1" t="s">
        <v>1051</v>
      </c>
      <c r="F125" s="108"/>
      <c r="G125" s="108" t="s">
        <v>476</v>
      </c>
      <c r="H125" s="108" t="s">
        <v>476</v>
      </c>
      <c r="I125" s="108" t="s">
        <v>635</v>
      </c>
      <c r="J125" s="108" t="s">
        <v>958</v>
      </c>
      <c r="K125" s="110">
        <v>7.2</v>
      </c>
      <c r="L125" s="109">
        <v>1</v>
      </c>
      <c r="M125" s="108"/>
    </row>
    <row r="126" spans="1:13" ht="35.35" x14ac:dyDescent="0.25">
      <c r="A126" s="1">
        <v>122</v>
      </c>
      <c r="B126" s="108"/>
      <c r="C126" s="108"/>
      <c r="D126" s="1" t="s">
        <v>1045</v>
      </c>
      <c r="E126" s="1" t="s">
        <v>489</v>
      </c>
      <c r="F126" s="108"/>
      <c r="G126" s="108" t="s">
        <v>476</v>
      </c>
      <c r="H126" s="108" t="s">
        <v>476</v>
      </c>
      <c r="I126" s="108" t="s">
        <v>635</v>
      </c>
      <c r="J126" s="108" t="s">
        <v>958</v>
      </c>
      <c r="K126" s="110">
        <v>30.513000000000002</v>
      </c>
      <c r="L126" s="109">
        <v>1</v>
      </c>
      <c r="M126" s="108"/>
    </row>
    <row r="127" spans="1:13" ht="35.35" x14ac:dyDescent="0.25">
      <c r="A127" s="1">
        <v>123</v>
      </c>
      <c r="B127" s="108"/>
      <c r="C127" s="108"/>
      <c r="D127" s="1" t="s">
        <v>1052</v>
      </c>
      <c r="E127" s="1" t="s">
        <v>1053</v>
      </c>
      <c r="F127" s="108"/>
      <c r="G127" s="108" t="s">
        <v>476</v>
      </c>
      <c r="H127" s="108" t="s">
        <v>476</v>
      </c>
      <c r="I127" s="108" t="s">
        <v>635</v>
      </c>
      <c r="J127" s="108" t="s">
        <v>958</v>
      </c>
      <c r="K127" s="110">
        <v>1.6</v>
      </c>
      <c r="L127" s="109">
        <v>1</v>
      </c>
      <c r="M127" s="108"/>
    </row>
    <row r="128" spans="1:13" ht="35.35" x14ac:dyDescent="0.25">
      <c r="A128" s="1">
        <v>124</v>
      </c>
      <c r="B128" s="108"/>
      <c r="C128" s="108"/>
      <c r="D128" s="108" t="s">
        <v>1045</v>
      </c>
      <c r="E128" s="15" t="s">
        <v>1046</v>
      </c>
      <c r="F128" s="108"/>
      <c r="G128" s="108" t="s">
        <v>476</v>
      </c>
      <c r="H128" s="108" t="s">
        <v>476</v>
      </c>
      <c r="I128" s="108" t="s">
        <v>635</v>
      </c>
      <c r="J128" s="108" t="s">
        <v>958</v>
      </c>
      <c r="K128" s="110">
        <v>10.565</v>
      </c>
      <c r="L128" s="109">
        <v>1</v>
      </c>
      <c r="M128" s="108"/>
    </row>
    <row r="129" spans="1:13" ht="35.35" x14ac:dyDescent="0.25">
      <c r="A129" s="1">
        <v>125</v>
      </c>
      <c r="B129" s="108"/>
      <c r="C129" s="108"/>
      <c r="D129" s="108" t="s">
        <v>474</v>
      </c>
      <c r="E129" s="15" t="s">
        <v>1046</v>
      </c>
      <c r="F129" s="108"/>
      <c r="G129" s="108" t="s">
        <v>476</v>
      </c>
      <c r="H129" s="108" t="s">
        <v>476</v>
      </c>
      <c r="I129" s="108" t="s">
        <v>635</v>
      </c>
      <c r="J129" s="108" t="s">
        <v>958</v>
      </c>
      <c r="K129" s="110">
        <v>49.091000000000001</v>
      </c>
      <c r="L129" s="109">
        <v>1</v>
      </c>
      <c r="M129" s="108"/>
    </row>
    <row r="130" spans="1:13" ht="35.35" x14ac:dyDescent="0.25">
      <c r="A130" s="1">
        <v>126</v>
      </c>
      <c r="B130" s="108"/>
      <c r="C130" s="108"/>
      <c r="D130" s="1" t="s">
        <v>1045</v>
      </c>
      <c r="E130" s="41" t="s">
        <v>1054</v>
      </c>
      <c r="F130" s="108"/>
      <c r="G130" s="108" t="s">
        <v>476</v>
      </c>
      <c r="H130" s="108" t="s">
        <v>476</v>
      </c>
      <c r="I130" s="108" t="s">
        <v>635</v>
      </c>
      <c r="J130" s="108" t="s">
        <v>958</v>
      </c>
      <c r="K130" s="110">
        <f>15.466+9.688</f>
        <v>25.154</v>
      </c>
      <c r="L130" s="109">
        <v>1</v>
      </c>
      <c r="M130" s="108"/>
    </row>
    <row r="131" spans="1:13" ht="35.35" x14ac:dyDescent="0.25">
      <c r="A131" s="1">
        <v>127</v>
      </c>
      <c r="B131" s="108"/>
      <c r="C131" s="108"/>
      <c r="D131" s="1" t="s">
        <v>478</v>
      </c>
      <c r="E131" s="41" t="s">
        <v>1049</v>
      </c>
      <c r="F131" s="108"/>
      <c r="G131" s="108" t="s">
        <v>476</v>
      </c>
      <c r="H131" s="108" t="s">
        <v>476</v>
      </c>
      <c r="I131" s="108" t="s">
        <v>635</v>
      </c>
      <c r="J131" s="108" t="s">
        <v>958</v>
      </c>
      <c r="K131" s="110">
        <v>4.4939999999999998</v>
      </c>
      <c r="L131" s="109">
        <v>1</v>
      </c>
      <c r="M131" s="108"/>
    </row>
    <row r="132" spans="1:13" ht="35.35" x14ac:dyDescent="0.25">
      <c r="A132" s="1">
        <v>128</v>
      </c>
      <c r="B132" s="108"/>
      <c r="C132" s="108"/>
      <c r="D132" s="1" t="s">
        <v>1055</v>
      </c>
      <c r="E132" s="1" t="s">
        <v>1056</v>
      </c>
      <c r="F132" s="108"/>
      <c r="G132" s="108" t="s">
        <v>476</v>
      </c>
      <c r="H132" s="108" t="s">
        <v>476</v>
      </c>
      <c r="I132" s="108" t="s">
        <v>635</v>
      </c>
      <c r="J132" s="108" t="s">
        <v>958</v>
      </c>
      <c r="K132" s="110">
        <v>6.2809999999999997</v>
      </c>
      <c r="L132" s="109">
        <v>1</v>
      </c>
      <c r="M132" s="108"/>
    </row>
    <row r="133" spans="1:13" ht="35.35" x14ac:dyDescent="0.25">
      <c r="A133" s="1">
        <v>129</v>
      </c>
      <c r="B133" s="108"/>
      <c r="C133" s="108"/>
      <c r="D133" s="108" t="s">
        <v>1045</v>
      </c>
      <c r="E133" s="1" t="s">
        <v>1057</v>
      </c>
      <c r="F133" s="108"/>
      <c r="G133" s="108" t="s">
        <v>476</v>
      </c>
      <c r="H133" s="108" t="s">
        <v>476</v>
      </c>
      <c r="I133" s="108" t="s">
        <v>635</v>
      </c>
      <c r="J133" s="108" t="s">
        <v>958</v>
      </c>
      <c r="K133" s="110">
        <v>32.018000000000001</v>
      </c>
      <c r="L133" s="109">
        <v>1</v>
      </c>
      <c r="M133" s="108"/>
    </row>
    <row r="134" spans="1:13" ht="35.35" x14ac:dyDescent="0.25">
      <c r="A134" s="1">
        <v>130</v>
      </c>
      <c r="B134" s="108"/>
      <c r="C134" s="108"/>
      <c r="D134" s="1" t="s">
        <v>633</v>
      </c>
      <c r="E134" s="41" t="s">
        <v>634</v>
      </c>
      <c r="F134" s="108"/>
      <c r="G134" s="108" t="s">
        <v>476</v>
      </c>
      <c r="H134" s="108" t="s">
        <v>476</v>
      </c>
      <c r="I134" s="108" t="s">
        <v>635</v>
      </c>
      <c r="J134" s="108" t="s">
        <v>958</v>
      </c>
      <c r="K134" s="110">
        <v>210.86199999999999</v>
      </c>
      <c r="L134" s="109"/>
      <c r="M134" s="108"/>
    </row>
    <row r="135" spans="1:13" ht="35.35" x14ac:dyDescent="0.25">
      <c r="A135" s="1">
        <v>131</v>
      </c>
      <c r="B135" s="108"/>
      <c r="C135" s="108"/>
      <c r="D135" s="1" t="s">
        <v>478</v>
      </c>
      <c r="E135" s="1" t="s">
        <v>1058</v>
      </c>
      <c r="F135" s="108"/>
      <c r="G135" s="108" t="s">
        <v>476</v>
      </c>
      <c r="H135" s="108" t="s">
        <v>476</v>
      </c>
      <c r="I135" s="108" t="s">
        <v>635</v>
      </c>
      <c r="J135" s="108" t="s">
        <v>958</v>
      </c>
      <c r="K135" s="110">
        <v>17.943000000000001</v>
      </c>
      <c r="L135" s="109">
        <v>1</v>
      </c>
      <c r="M135" s="108"/>
    </row>
    <row r="136" spans="1:13" ht="35.35" x14ac:dyDescent="0.25">
      <c r="A136" s="1">
        <v>132</v>
      </c>
      <c r="B136" s="108"/>
      <c r="C136" s="108"/>
      <c r="D136" s="1" t="s">
        <v>478</v>
      </c>
      <c r="E136" s="1" t="s">
        <v>495</v>
      </c>
      <c r="F136" s="108"/>
      <c r="G136" s="108" t="s">
        <v>476</v>
      </c>
      <c r="H136" s="108" t="s">
        <v>476</v>
      </c>
      <c r="I136" s="108" t="s">
        <v>635</v>
      </c>
      <c r="J136" s="108" t="s">
        <v>958</v>
      </c>
      <c r="K136" s="110">
        <v>1.6</v>
      </c>
      <c r="L136" s="109">
        <v>1</v>
      </c>
      <c r="M136" s="108"/>
    </row>
    <row r="137" spans="1:13" ht="53.05" x14ac:dyDescent="0.25">
      <c r="A137" s="1">
        <v>133</v>
      </c>
      <c r="B137" s="108"/>
      <c r="C137" s="108"/>
      <c r="D137" s="1" t="s">
        <v>508</v>
      </c>
      <c r="E137" s="15" t="s">
        <v>509</v>
      </c>
      <c r="F137" s="108" t="s">
        <v>88</v>
      </c>
      <c r="G137" s="108" t="s">
        <v>476</v>
      </c>
      <c r="H137" s="108" t="s">
        <v>476</v>
      </c>
      <c r="I137" s="108" t="s">
        <v>635</v>
      </c>
      <c r="J137" s="108" t="s">
        <v>958</v>
      </c>
      <c r="K137" s="110">
        <v>7.6159999999999997</v>
      </c>
      <c r="L137" s="109">
        <v>1</v>
      </c>
      <c r="M137" s="108"/>
    </row>
    <row r="138" spans="1:13" ht="53.05" x14ac:dyDescent="0.25">
      <c r="A138" s="1">
        <v>134</v>
      </c>
      <c r="B138" s="108"/>
      <c r="C138" s="108"/>
      <c r="D138" s="1" t="s">
        <v>1045</v>
      </c>
      <c r="E138" s="15" t="s">
        <v>509</v>
      </c>
      <c r="F138" s="108"/>
      <c r="G138" s="108" t="s">
        <v>476</v>
      </c>
      <c r="H138" s="108" t="s">
        <v>476</v>
      </c>
      <c r="I138" s="108" t="s">
        <v>635</v>
      </c>
      <c r="J138" s="108" t="s">
        <v>958</v>
      </c>
      <c r="K138" s="110">
        <v>42</v>
      </c>
      <c r="L138" s="109">
        <v>1</v>
      </c>
      <c r="M138" s="108"/>
    </row>
    <row r="139" spans="1:13" ht="35.35" x14ac:dyDescent="0.25">
      <c r="A139" s="1">
        <v>135</v>
      </c>
      <c r="B139" s="108"/>
      <c r="C139" s="108"/>
      <c r="D139" s="1" t="s">
        <v>1045</v>
      </c>
      <c r="E139" s="1" t="s">
        <v>1059</v>
      </c>
      <c r="F139" s="108"/>
      <c r="G139" s="108" t="s">
        <v>476</v>
      </c>
      <c r="H139" s="108" t="s">
        <v>476</v>
      </c>
      <c r="I139" s="108" t="s">
        <v>635</v>
      </c>
      <c r="J139" s="108" t="s">
        <v>958</v>
      </c>
      <c r="K139" s="110">
        <v>39.76</v>
      </c>
      <c r="L139" s="109">
        <v>1</v>
      </c>
      <c r="M139" s="108"/>
    </row>
    <row r="140" spans="1:13" ht="53.05" x14ac:dyDescent="0.25">
      <c r="A140" s="1">
        <v>136</v>
      </c>
      <c r="B140" s="108"/>
      <c r="C140" s="108"/>
      <c r="D140" s="1" t="s">
        <v>1045</v>
      </c>
      <c r="E140" s="1" t="s">
        <v>1060</v>
      </c>
      <c r="F140" s="108"/>
      <c r="G140" s="108" t="s">
        <v>476</v>
      </c>
      <c r="H140" s="108" t="s">
        <v>476</v>
      </c>
      <c r="I140" s="108" t="s">
        <v>635</v>
      </c>
      <c r="J140" s="108" t="s">
        <v>958</v>
      </c>
      <c r="K140" s="110">
        <v>41.115000000000002</v>
      </c>
      <c r="L140" s="109">
        <v>1</v>
      </c>
      <c r="M140" s="108"/>
    </row>
    <row r="141" spans="1:13" ht="35.35" x14ac:dyDescent="0.25">
      <c r="A141" s="1">
        <v>137</v>
      </c>
      <c r="B141" s="108"/>
      <c r="C141" s="108"/>
      <c r="D141" s="1" t="s">
        <v>1045</v>
      </c>
      <c r="E141" s="1" t="s">
        <v>1061</v>
      </c>
      <c r="F141" s="108"/>
      <c r="G141" s="108" t="s">
        <v>476</v>
      </c>
      <c r="H141" s="108" t="s">
        <v>476</v>
      </c>
      <c r="I141" s="108" t="s">
        <v>635</v>
      </c>
      <c r="J141" s="108" t="s">
        <v>958</v>
      </c>
      <c r="K141" s="110">
        <v>22.411000000000001</v>
      </c>
      <c r="L141" s="109">
        <v>1</v>
      </c>
      <c r="M141" s="108"/>
    </row>
    <row r="142" spans="1:13" ht="35.35" x14ac:dyDescent="0.25">
      <c r="A142" s="1">
        <v>138</v>
      </c>
      <c r="B142" s="108"/>
      <c r="C142" s="108"/>
      <c r="D142" s="1" t="s">
        <v>1045</v>
      </c>
      <c r="E142" s="1" t="s">
        <v>1062</v>
      </c>
      <c r="F142" s="108"/>
      <c r="G142" s="108" t="s">
        <v>476</v>
      </c>
      <c r="H142" s="108" t="s">
        <v>476</v>
      </c>
      <c r="I142" s="108" t="s">
        <v>635</v>
      </c>
      <c r="J142" s="108" t="s">
        <v>958</v>
      </c>
      <c r="K142" s="110">
        <v>40.442999999999998</v>
      </c>
      <c r="L142" s="109">
        <v>1</v>
      </c>
      <c r="M142" s="108"/>
    </row>
    <row r="143" spans="1:13" ht="35.35" x14ac:dyDescent="0.25">
      <c r="A143" s="1">
        <v>139</v>
      </c>
      <c r="B143" s="108"/>
      <c r="C143" s="108"/>
      <c r="D143" s="1" t="s">
        <v>1045</v>
      </c>
      <c r="E143" s="41" t="s">
        <v>1063</v>
      </c>
      <c r="F143" s="108"/>
      <c r="G143" s="108" t="s">
        <v>476</v>
      </c>
      <c r="H143" s="108" t="s">
        <v>476</v>
      </c>
      <c r="I143" s="108" t="s">
        <v>635</v>
      </c>
      <c r="J143" s="108" t="s">
        <v>958</v>
      </c>
      <c r="K143" s="110">
        <v>3.7170000000000001</v>
      </c>
      <c r="L143" s="109">
        <v>1</v>
      </c>
      <c r="M143" s="108"/>
    </row>
    <row r="144" spans="1:13" ht="35.35" x14ac:dyDescent="0.25">
      <c r="A144" s="1">
        <v>140</v>
      </c>
      <c r="B144" s="108">
        <v>75</v>
      </c>
      <c r="C144" s="108" t="s">
        <v>498</v>
      </c>
      <c r="D144" s="112" t="s">
        <v>499</v>
      </c>
      <c r="E144" s="1" t="s">
        <v>1064</v>
      </c>
      <c r="F144" s="108" t="s">
        <v>1065</v>
      </c>
      <c r="G144" s="108" t="s">
        <v>476</v>
      </c>
      <c r="H144" s="108" t="s">
        <v>476</v>
      </c>
      <c r="I144" s="108" t="s">
        <v>635</v>
      </c>
      <c r="J144" s="108" t="s">
        <v>1075</v>
      </c>
      <c r="K144" s="110">
        <v>2.0630000000000002</v>
      </c>
      <c r="L144" s="109">
        <v>1</v>
      </c>
      <c r="M144" s="108"/>
    </row>
    <row r="145" spans="1:13" ht="35.35" x14ac:dyDescent="0.25">
      <c r="A145" s="1">
        <v>141</v>
      </c>
      <c r="B145" s="108"/>
      <c r="C145" s="108"/>
      <c r="D145" s="1" t="s">
        <v>1045</v>
      </c>
      <c r="E145" s="1" t="s">
        <v>1066</v>
      </c>
      <c r="F145" s="108"/>
      <c r="G145" s="108" t="s">
        <v>476</v>
      </c>
      <c r="H145" s="108" t="s">
        <v>476</v>
      </c>
      <c r="I145" s="108" t="s">
        <v>635</v>
      </c>
      <c r="J145" s="108" t="s">
        <v>958</v>
      </c>
      <c r="K145" s="110">
        <v>24.984999999999999</v>
      </c>
      <c r="L145" s="109">
        <v>1</v>
      </c>
      <c r="M145" s="108"/>
    </row>
    <row r="146" spans="1:13" ht="35.35" x14ac:dyDescent="0.25">
      <c r="A146" s="1">
        <v>142</v>
      </c>
      <c r="B146" s="108"/>
      <c r="C146" s="108"/>
      <c r="D146" s="108" t="s">
        <v>505</v>
      </c>
      <c r="E146" s="1" t="s">
        <v>1067</v>
      </c>
      <c r="F146" s="108" t="s">
        <v>1068</v>
      </c>
      <c r="G146" s="108" t="s">
        <v>476</v>
      </c>
      <c r="H146" s="108" t="s">
        <v>476</v>
      </c>
      <c r="I146" s="108" t="s">
        <v>635</v>
      </c>
      <c r="J146" s="108" t="s">
        <v>1075</v>
      </c>
      <c r="K146" s="110">
        <v>8.4</v>
      </c>
      <c r="L146" s="109">
        <v>1</v>
      </c>
      <c r="M146" s="108"/>
    </row>
    <row r="147" spans="1:13" ht="35.35" x14ac:dyDescent="0.25">
      <c r="A147" s="1">
        <v>143</v>
      </c>
      <c r="B147" s="108"/>
      <c r="C147" s="108"/>
      <c r="D147" s="1" t="s">
        <v>1045</v>
      </c>
      <c r="E147" s="1" t="s">
        <v>1067</v>
      </c>
      <c r="F147" s="108"/>
      <c r="G147" s="108" t="s">
        <v>476</v>
      </c>
      <c r="H147" s="108" t="s">
        <v>476</v>
      </c>
      <c r="I147" s="108" t="s">
        <v>635</v>
      </c>
      <c r="J147" s="108" t="s">
        <v>958</v>
      </c>
      <c r="K147" s="110">
        <f>12+3.796+20.411</f>
        <v>36.207000000000001</v>
      </c>
      <c r="L147" s="109">
        <v>1</v>
      </c>
      <c r="M147" s="108"/>
    </row>
    <row r="148" spans="1:13" ht="70.7" x14ac:dyDescent="0.25">
      <c r="A148" s="1">
        <v>144</v>
      </c>
      <c r="B148" s="108"/>
      <c r="C148" s="108"/>
      <c r="D148" s="108" t="s">
        <v>1069</v>
      </c>
      <c r="E148" s="41" t="s">
        <v>1070</v>
      </c>
      <c r="F148" s="108"/>
      <c r="G148" s="108" t="s">
        <v>476</v>
      </c>
      <c r="H148" s="108" t="s">
        <v>476</v>
      </c>
      <c r="I148" s="108" t="s">
        <v>635</v>
      </c>
      <c r="J148" s="108" t="s">
        <v>958</v>
      </c>
      <c r="K148" s="110">
        <v>38.326999999999998</v>
      </c>
      <c r="L148" s="109">
        <v>1</v>
      </c>
      <c r="M148" s="108"/>
    </row>
    <row r="149" spans="1:13" ht="35.35" x14ac:dyDescent="0.25">
      <c r="A149" s="1">
        <v>145</v>
      </c>
      <c r="B149" s="108"/>
      <c r="C149" s="108"/>
      <c r="D149" s="1" t="s">
        <v>1071</v>
      </c>
      <c r="E149" s="41" t="s">
        <v>503</v>
      </c>
      <c r="F149" s="1"/>
      <c r="G149" s="1" t="s">
        <v>476</v>
      </c>
      <c r="H149" s="1" t="s">
        <v>476</v>
      </c>
      <c r="I149" s="1" t="s">
        <v>635</v>
      </c>
      <c r="J149" s="108" t="s">
        <v>958</v>
      </c>
      <c r="K149" s="42">
        <v>48.18</v>
      </c>
      <c r="L149" s="109">
        <v>1</v>
      </c>
      <c r="M149" s="108"/>
    </row>
    <row r="150" spans="1:13" ht="35.35" x14ac:dyDescent="0.25">
      <c r="A150" s="1">
        <v>146</v>
      </c>
      <c r="B150" s="108"/>
      <c r="C150" s="108"/>
      <c r="D150" s="1" t="s">
        <v>628</v>
      </c>
      <c r="E150" s="41" t="s">
        <v>512</v>
      </c>
      <c r="F150" s="108"/>
      <c r="G150" s="108" t="s">
        <v>476</v>
      </c>
      <c r="H150" s="108" t="s">
        <v>476</v>
      </c>
      <c r="I150" s="108" t="s">
        <v>629</v>
      </c>
      <c r="J150" s="108" t="s">
        <v>958</v>
      </c>
      <c r="K150" s="110">
        <v>227.405</v>
      </c>
      <c r="L150" s="109">
        <v>1</v>
      </c>
      <c r="M150" s="1" t="s">
        <v>630</v>
      </c>
    </row>
    <row r="151" spans="1:13" ht="53.05" x14ac:dyDescent="0.25">
      <c r="A151" s="1">
        <v>147</v>
      </c>
      <c r="B151" s="108"/>
      <c r="C151" s="108"/>
      <c r="D151" s="1" t="s">
        <v>483</v>
      </c>
      <c r="E151" s="41" t="s">
        <v>497</v>
      </c>
      <c r="F151" s="108"/>
      <c r="G151" s="108" t="s">
        <v>476</v>
      </c>
      <c r="H151" s="108" t="s">
        <v>476</v>
      </c>
      <c r="I151" s="108" t="s">
        <v>635</v>
      </c>
      <c r="J151" s="108" t="s">
        <v>958</v>
      </c>
      <c r="K151" s="110">
        <v>49.97</v>
      </c>
      <c r="L151" s="109">
        <v>1</v>
      </c>
      <c r="M151" s="108"/>
    </row>
    <row r="152" spans="1:13" ht="35.35" x14ac:dyDescent="0.25">
      <c r="A152" s="1">
        <v>148</v>
      </c>
      <c r="B152" s="108"/>
      <c r="C152" s="108"/>
      <c r="D152" s="1" t="s">
        <v>1045</v>
      </c>
      <c r="E152" s="1" t="s">
        <v>1072</v>
      </c>
      <c r="F152" s="1"/>
      <c r="G152" s="1" t="s">
        <v>476</v>
      </c>
      <c r="H152" s="1" t="s">
        <v>476</v>
      </c>
      <c r="I152" s="1" t="s">
        <v>635</v>
      </c>
      <c r="J152" s="108" t="s">
        <v>958</v>
      </c>
      <c r="K152" s="42">
        <v>9.0549999999999997</v>
      </c>
      <c r="L152" s="109">
        <v>1</v>
      </c>
      <c r="M152" s="108"/>
    </row>
    <row r="153" spans="1:13" ht="35.35" x14ac:dyDescent="0.25">
      <c r="A153" s="1">
        <v>149</v>
      </c>
      <c r="B153" s="108"/>
      <c r="C153" s="108"/>
      <c r="D153" s="1" t="s">
        <v>1045</v>
      </c>
      <c r="E153" s="41" t="s">
        <v>479</v>
      </c>
      <c r="F153" s="108"/>
      <c r="G153" s="108" t="s">
        <v>476</v>
      </c>
      <c r="H153" s="108" t="s">
        <v>476</v>
      </c>
      <c r="I153" s="108" t="s">
        <v>635</v>
      </c>
      <c r="J153" s="108" t="s">
        <v>958</v>
      </c>
      <c r="K153" s="110">
        <v>25</v>
      </c>
      <c r="L153" s="109">
        <v>1</v>
      </c>
      <c r="M153" s="108"/>
    </row>
    <row r="154" spans="1:13" ht="35.35" x14ac:dyDescent="0.25">
      <c r="A154" s="1">
        <v>150</v>
      </c>
      <c r="B154" s="108"/>
      <c r="C154" s="108"/>
      <c r="D154" s="108" t="s">
        <v>1069</v>
      </c>
      <c r="E154" s="41" t="s">
        <v>1073</v>
      </c>
      <c r="F154" s="108"/>
      <c r="G154" s="108" t="s">
        <v>476</v>
      </c>
      <c r="H154" s="108" t="s">
        <v>476</v>
      </c>
      <c r="I154" s="108" t="s">
        <v>635</v>
      </c>
      <c r="J154" s="108" t="s">
        <v>958</v>
      </c>
      <c r="K154" s="110">
        <v>4.5030000000000001</v>
      </c>
      <c r="L154" s="109">
        <v>1</v>
      </c>
      <c r="M154" s="108"/>
    </row>
    <row r="155" spans="1:13" ht="35.35" x14ac:dyDescent="0.25">
      <c r="A155" s="1">
        <v>151</v>
      </c>
      <c r="B155" s="108">
        <v>75</v>
      </c>
      <c r="C155" s="108" t="s">
        <v>498</v>
      </c>
      <c r="D155" s="112" t="s">
        <v>499</v>
      </c>
      <c r="E155" s="41" t="s">
        <v>506</v>
      </c>
      <c r="F155" s="108" t="s">
        <v>1074</v>
      </c>
      <c r="G155" s="108" t="s">
        <v>476</v>
      </c>
      <c r="H155" s="108" t="s">
        <v>476</v>
      </c>
      <c r="I155" s="108" t="s">
        <v>635</v>
      </c>
      <c r="J155" s="108" t="s">
        <v>1075</v>
      </c>
      <c r="K155" s="110">
        <v>48.44</v>
      </c>
      <c r="L155" s="109">
        <v>1</v>
      </c>
      <c r="M155" s="108"/>
    </row>
    <row r="156" spans="1:13" s="135" customFormat="1" x14ac:dyDescent="0.25"/>
  </sheetData>
  <mergeCells count="1">
    <mergeCell ref="A2:M2"/>
  </mergeCells>
  <hyperlinks>
    <hyperlink ref="M13" r:id="rId1" display="посилання "/>
  </hyperlinks>
  <pageMargins left="0.25" right="0.25" top="0.75" bottom="0.75" header="0.3" footer="0.3"/>
  <pageSetup paperSize="9" scale="24" fitToHeight="0" orientation="landscape"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4"/>
  <sheetViews>
    <sheetView zoomScale="50" zoomScaleNormal="50" zoomScalePageLayoutView="50" workbookViewId="0">
      <pane xSplit="1" ySplit="4" topLeftCell="B92" activePane="bottomRight" state="frozen"/>
      <selection pane="topRight" activeCell="B1" sqref="B1"/>
      <selection pane="bottomLeft" activeCell="A5" sqref="A5"/>
      <selection pane="bottomRight" activeCell="A70" sqref="A70:M71"/>
    </sheetView>
  </sheetViews>
  <sheetFormatPr defaultRowHeight="17.7" x14ac:dyDescent="0.3"/>
  <cols>
    <col min="1" max="1" width="9.6640625" style="116" customWidth="1"/>
    <col min="2" max="2" width="15.5546875" style="116" customWidth="1"/>
    <col min="3" max="3" width="22.33203125" style="116" customWidth="1"/>
    <col min="4" max="4" width="67.33203125" style="116" customWidth="1"/>
    <col min="5" max="5" width="39" style="116" customWidth="1"/>
    <col min="6" max="6" width="35" style="116" customWidth="1"/>
    <col min="7" max="7" width="35.6640625" style="116" customWidth="1"/>
    <col min="8" max="8" width="37.5546875" style="116" customWidth="1"/>
    <col min="9" max="9" width="33.109375" style="116" customWidth="1"/>
    <col min="10" max="10" width="43.109375" style="116" customWidth="1"/>
    <col min="11" max="11" width="44.109375" style="116" customWidth="1"/>
    <col min="12" max="12" width="18.44140625" style="116" customWidth="1"/>
    <col min="13" max="13" width="171.33203125" style="116" customWidth="1"/>
  </cols>
  <sheetData>
    <row r="1" spans="1:13" x14ac:dyDescent="0.3">
      <c r="A1" s="1"/>
      <c r="B1" s="1"/>
      <c r="C1" s="1"/>
      <c r="D1" s="1"/>
      <c r="E1" s="1"/>
      <c r="F1" s="1"/>
      <c r="G1" s="1"/>
      <c r="H1" s="1"/>
      <c r="I1" s="1"/>
      <c r="J1" s="1"/>
      <c r="K1" s="1"/>
      <c r="L1" s="1"/>
      <c r="M1" s="104" t="s">
        <v>30</v>
      </c>
    </row>
    <row r="2" spans="1:13" ht="19.649999999999999" x14ac:dyDescent="0.3">
      <c r="A2" s="261" t="s">
        <v>1249</v>
      </c>
      <c r="B2" s="261"/>
      <c r="C2" s="261"/>
      <c r="D2" s="261"/>
      <c r="E2" s="261"/>
      <c r="F2" s="261"/>
      <c r="G2" s="261"/>
      <c r="H2" s="261"/>
      <c r="I2" s="261"/>
      <c r="J2" s="261"/>
      <c r="K2" s="261"/>
      <c r="L2" s="261"/>
      <c r="M2" s="261"/>
    </row>
    <row r="3" spans="1:13" s="219" customFormat="1" ht="88.55" customHeight="1" x14ac:dyDescent="0.3">
      <c r="A3" s="188" t="s">
        <v>0</v>
      </c>
      <c r="B3" s="188" t="s">
        <v>1</v>
      </c>
      <c r="C3" s="188" t="s">
        <v>2</v>
      </c>
      <c r="D3" s="189" t="s">
        <v>3</v>
      </c>
      <c r="E3" s="189" t="s">
        <v>4</v>
      </c>
      <c r="F3" s="189" t="s">
        <v>29</v>
      </c>
      <c r="G3" s="189" t="s">
        <v>5</v>
      </c>
      <c r="H3" s="189" t="s">
        <v>6</v>
      </c>
      <c r="I3" s="189" t="s">
        <v>7</v>
      </c>
      <c r="J3" s="189" t="s">
        <v>1033</v>
      </c>
      <c r="K3" s="189" t="s">
        <v>8</v>
      </c>
      <c r="L3" s="190" t="s">
        <v>9</v>
      </c>
      <c r="M3" s="189" t="s">
        <v>372</v>
      </c>
    </row>
    <row r="4" spans="1:13" s="219" customFormat="1" x14ac:dyDescent="0.3">
      <c r="A4" s="24">
        <v>1</v>
      </c>
      <c r="B4" s="24">
        <v>2</v>
      </c>
      <c r="C4" s="24">
        <v>3</v>
      </c>
      <c r="D4" s="24" t="s">
        <v>31</v>
      </c>
      <c r="E4" s="24" t="s">
        <v>32</v>
      </c>
      <c r="F4" s="24" t="s">
        <v>33</v>
      </c>
      <c r="G4" s="24" t="s">
        <v>34</v>
      </c>
      <c r="H4" s="24" t="s">
        <v>35</v>
      </c>
      <c r="I4" s="24" t="s">
        <v>36</v>
      </c>
      <c r="J4" s="24" t="s">
        <v>37</v>
      </c>
      <c r="K4" s="24" t="s">
        <v>38</v>
      </c>
      <c r="L4" s="24">
        <v>12</v>
      </c>
      <c r="M4" s="24">
        <v>13</v>
      </c>
    </row>
    <row r="5" spans="1:13" ht="35.35" x14ac:dyDescent="0.3">
      <c r="A5" s="116">
        <v>1</v>
      </c>
      <c r="B5" s="117">
        <v>68</v>
      </c>
      <c r="C5" s="120" t="s">
        <v>22</v>
      </c>
      <c r="D5" s="124" t="s">
        <v>23</v>
      </c>
      <c r="E5" s="121" t="s">
        <v>1178</v>
      </c>
      <c r="F5" s="117"/>
      <c r="G5" s="124" t="s">
        <v>376</v>
      </c>
      <c r="H5" s="124" t="s">
        <v>376</v>
      </c>
      <c r="I5" s="117" t="s">
        <v>1081</v>
      </c>
      <c r="J5" s="117" t="s">
        <v>253</v>
      </c>
      <c r="K5" s="128">
        <v>6.7350000000000003</v>
      </c>
      <c r="L5" s="117"/>
      <c r="M5" s="124"/>
    </row>
    <row r="6" spans="1:13" ht="70.7" x14ac:dyDescent="0.3">
      <c r="A6" s="116">
        <v>2</v>
      </c>
      <c r="B6" s="117">
        <v>84</v>
      </c>
      <c r="C6" s="120" t="s">
        <v>254</v>
      </c>
      <c r="D6" s="124" t="s">
        <v>255</v>
      </c>
      <c r="E6" s="124" t="s">
        <v>1179</v>
      </c>
      <c r="F6" s="117" t="s">
        <v>1082</v>
      </c>
      <c r="G6" s="124" t="s">
        <v>376</v>
      </c>
      <c r="H6" s="124" t="s">
        <v>376</v>
      </c>
      <c r="I6" s="117" t="s">
        <v>379</v>
      </c>
      <c r="J6" s="117" t="s">
        <v>253</v>
      </c>
      <c r="K6" s="129">
        <f>4957.59522+1669.03377+296.18752</f>
        <v>6922.8165100000006</v>
      </c>
      <c r="L6" s="117">
        <f>70+21+5</f>
        <v>96</v>
      </c>
      <c r="M6" s="124" t="s">
        <v>1146</v>
      </c>
    </row>
    <row r="7" spans="1:13" ht="53.05" x14ac:dyDescent="0.3">
      <c r="A7" s="116">
        <v>3</v>
      </c>
      <c r="B7" s="117">
        <v>84</v>
      </c>
      <c r="C7" s="130" t="s">
        <v>254</v>
      </c>
      <c r="D7" s="124" t="s">
        <v>255</v>
      </c>
      <c r="E7" s="124" t="s">
        <v>1180</v>
      </c>
      <c r="F7" s="117" t="s">
        <v>618</v>
      </c>
      <c r="G7" s="124" t="s">
        <v>376</v>
      </c>
      <c r="H7" s="124" t="s">
        <v>376</v>
      </c>
      <c r="I7" s="117" t="s">
        <v>935</v>
      </c>
      <c r="J7" s="117" t="s">
        <v>253</v>
      </c>
      <c r="K7" s="129">
        <v>1004.40064</v>
      </c>
      <c r="L7" s="117">
        <v>50</v>
      </c>
      <c r="M7" s="124" t="s">
        <v>936</v>
      </c>
    </row>
    <row r="8" spans="1:13" ht="70.7" x14ac:dyDescent="0.3">
      <c r="A8" s="116">
        <v>4</v>
      </c>
      <c r="B8" s="117">
        <v>84</v>
      </c>
      <c r="C8" s="120" t="s">
        <v>254</v>
      </c>
      <c r="D8" s="124" t="s">
        <v>255</v>
      </c>
      <c r="E8" s="124" t="s">
        <v>1182</v>
      </c>
      <c r="F8" s="119"/>
      <c r="G8" s="124" t="s">
        <v>376</v>
      </c>
      <c r="H8" s="124" t="s">
        <v>376</v>
      </c>
      <c r="I8" s="117">
        <v>2021</v>
      </c>
      <c r="J8" s="124" t="s">
        <v>253</v>
      </c>
      <c r="K8" s="128">
        <v>15.932</v>
      </c>
      <c r="L8" s="117"/>
      <c r="M8" s="119" t="s">
        <v>1083</v>
      </c>
    </row>
    <row r="9" spans="1:13" ht="53.05" x14ac:dyDescent="0.3">
      <c r="A9" s="116">
        <v>5</v>
      </c>
      <c r="B9" s="117">
        <v>84</v>
      </c>
      <c r="C9" s="120" t="s">
        <v>254</v>
      </c>
      <c r="D9" s="121" t="s">
        <v>255</v>
      </c>
      <c r="E9" s="121" t="s">
        <v>1181</v>
      </c>
      <c r="F9" s="119"/>
      <c r="G9" s="121" t="s">
        <v>376</v>
      </c>
      <c r="H9" s="121" t="s">
        <v>376</v>
      </c>
      <c r="I9" s="119">
        <v>2021</v>
      </c>
      <c r="J9" s="119" t="s">
        <v>253</v>
      </c>
      <c r="K9" s="131">
        <v>72.659000000000006</v>
      </c>
      <c r="L9" s="119"/>
      <c r="M9" s="119" t="s">
        <v>1083</v>
      </c>
    </row>
    <row r="10" spans="1:13" ht="70.7" x14ac:dyDescent="0.3">
      <c r="A10" s="116">
        <v>6</v>
      </c>
      <c r="B10" s="117">
        <v>84</v>
      </c>
      <c r="C10" s="120" t="s">
        <v>254</v>
      </c>
      <c r="D10" s="121" t="s">
        <v>255</v>
      </c>
      <c r="E10" s="121" t="s">
        <v>1183</v>
      </c>
      <c r="F10" s="119"/>
      <c r="G10" s="121" t="s">
        <v>376</v>
      </c>
      <c r="H10" s="121" t="s">
        <v>376</v>
      </c>
      <c r="I10" s="119" t="s">
        <v>1081</v>
      </c>
      <c r="J10" s="119" t="s">
        <v>253</v>
      </c>
      <c r="K10" s="131">
        <v>52.655999999999999</v>
      </c>
      <c r="L10" s="119"/>
      <c r="M10" s="119" t="s">
        <v>1083</v>
      </c>
    </row>
    <row r="11" spans="1:13" ht="88.4" x14ac:dyDescent="0.3">
      <c r="A11" s="116">
        <v>7</v>
      </c>
      <c r="B11" s="117">
        <v>84</v>
      </c>
      <c r="C11" s="120" t="s">
        <v>254</v>
      </c>
      <c r="D11" s="121" t="s">
        <v>255</v>
      </c>
      <c r="E11" s="121" t="s">
        <v>1184</v>
      </c>
      <c r="F11" s="119"/>
      <c r="G11" s="121" t="s">
        <v>376</v>
      </c>
      <c r="H11" s="121" t="s">
        <v>376</v>
      </c>
      <c r="I11" s="119">
        <v>2021</v>
      </c>
      <c r="J11" s="119" t="s">
        <v>253</v>
      </c>
      <c r="K11" s="131">
        <v>74.634</v>
      </c>
      <c r="L11" s="119"/>
      <c r="M11" s="119" t="s">
        <v>1083</v>
      </c>
    </row>
    <row r="12" spans="1:13" ht="106.05" x14ac:dyDescent="0.3">
      <c r="A12" s="116">
        <v>8</v>
      </c>
      <c r="B12" s="117">
        <v>115</v>
      </c>
      <c r="C12" s="120" t="s">
        <v>261</v>
      </c>
      <c r="D12" s="124" t="s">
        <v>262</v>
      </c>
      <c r="E12" s="124" t="s">
        <v>1185</v>
      </c>
      <c r="F12" s="124" t="s">
        <v>945</v>
      </c>
      <c r="G12" s="124" t="s">
        <v>376</v>
      </c>
      <c r="H12" s="124" t="s">
        <v>376</v>
      </c>
      <c r="I12" s="124" t="s">
        <v>396</v>
      </c>
      <c r="J12" s="117" t="s">
        <v>253</v>
      </c>
      <c r="K12" s="128" t="s">
        <v>1213</v>
      </c>
      <c r="L12" s="117">
        <f>24+20</f>
        <v>44</v>
      </c>
      <c r="M12" s="124" t="s">
        <v>1147</v>
      </c>
    </row>
    <row r="13" spans="1:13" ht="106.05" x14ac:dyDescent="0.3">
      <c r="A13" s="116">
        <v>9</v>
      </c>
      <c r="B13" s="117">
        <v>115</v>
      </c>
      <c r="C13" s="120" t="s">
        <v>261</v>
      </c>
      <c r="D13" s="124" t="s">
        <v>262</v>
      </c>
      <c r="E13" s="124" t="s">
        <v>1186</v>
      </c>
      <c r="F13" s="124"/>
      <c r="G13" s="124" t="s">
        <v>376</v>
      </c>
      <c r="H13" s="124" t="s">
        <v>376</v>
      </c>
      <c r="I13" s="124" t="s">
        <v>382</v>
      </c>
      <c r="J13" s="124" t="s">
        <v>253</v>
      </c>
      <c r="K13" s="124">
        <f>87.67552+3.856</f>
        <v>91.53152</v>
      </c>
      <c r="L13" s="124"/>
      <c r="M13" s="124" t="s">
        <v>1083</v>
      </c>
    </row>
    <row r="14" spans="1:13" ht="35.35" x14ac:dyDescent="0.3">
      <c r="A14" s="116">
        <v>10</v>
      </c>
      <c r="B14" s="117">
        <v>5</v>
      </c>
      <c r="C14" s="117" t="s">
        <v>1084</v>
      </c>
      <c r="D14" s="124" t="s">
        <v>1085</v>
      </c>
      <c r="E14" s="117" t="s">
        <v>1187</v>
      </c>
      <c r="F14" s="124" t="s">
        <v>290</v>
      </c>
      <c r="G14" s="124" t="s">
        <v>1086</v>
      </c>
      <c r="H14" s="124" t="s">
        <v>1087</v>
      </c>
      <c r="I14" s="117" t="s">
        <v>1088</v>
      </c>
      <c r="J14" s="117" t="s">
        <v>1214</v>
      </c>
      <c r="K14" s="124" t="s">
        <v>1089</v>
      </c>
      <c r="L14" s="127">
        <v>1</v>
      </c>
      <c r="M14" s="124" t="s">
        <v>1105</v>
      </c>
    </row>
    <row r="15" spans="1:13" ht="35.35" x14ac:dyDescent="0.3">
      <c r="A15" s="116">
        <v>11</v>
      </c>
      <c r="B15" s="117">
        <v>60</v>
      </c>
      <c r="C15" s="117" t="s">
        <v>1090</v>
      </c>
      <c r="D15" s="124" t="s">
        <v>1091</v>
      </c>
      <c r="E15" s="117" t="s">
        <v>25</v>
      </c>
      <c r="F15" s="117" t="s">
        <v>25</v>
      </c>
      <c r="G15" s="117" t="s">
        <v>25</v>
      </c>
      <c r="H15" s="124" t="s">
        <v>1087</v>
      </c>
      <c r="I15" s="117" t="s">
        <v>25</v>
      </c>
      <c r="J15" s="117" t="s">
        <v>25</v>
      </c>
      <c r="K15" s="117" t="s">
        <v>25</v>
      </c>
      <c r="L15" s="117" t="s">
        <v>25</v>
      </c>
      <c r="M15" s="117" t="s">
        <v>25</v>
      </c>
    </row>
    <row r="16" spans="1:13" ht="35.35" x14ac:dyDescent="0.3">
      <c r="A16" s="116">
        <v>12</v>
      </c>
      <c r="B16" s="124">
        <v>67</v>
      </c>
      <c r="C16" s="120" t="s">
        <v>11</v>
      </c>
      <c r="D16" s="121" t="s">
        <v>1092</v>
      </c>
      <c r="E16" s="124" t="s">
        <v>1187</v>
      </c>
      <c r="F16" s="124" t="s">
        <v>1093</v>
      </c>
      <c r="G16" s="124" t="s">
        <v>14</v>
      </c>
      <c r="H16" s="124" t="s">
        <v>1087</v>
      </c>
      <c r="I16" s="124" t="s">
        <v>1088</v>
      </c>
      <c r="J16" s="124" t="s">
        <v>1215</v>
      </c>
      <c r="K16" s="123" t="s">
        <v>1094</v>
      </c>
      <c r="L16" s="126">
        <v>1</v>
      </c>
      <c r="M16" s="124" t="s">
        <v>1106</v>
      </c>
    </row>
    <row r="17" spans="1:13" ht="35.35" x14ac:dyDescent="0.3">
      <c r="A17" s="116">
        <v>13</v>
      </c>
      <c r="B17" s="117">
        <v>68</v>
      </c>
      <c r="C17" s="117" t="s">
        <v>22</v>
      </c>
      <c r="D17" s="124" t="s">
        <v>23</v>
      </c>
      <c r="E17" s="117" t="s">
        <v>25</v>
      </c>
      <c r="F17" s="117" t="s">
        <v>25</v>
      </c>
      <c r="G17" s="117" t="s">
        <v>25</v>
      </c>
      <c r="H17" s="124" t="s">
        <v>1087</v>
      </c>
      <c r="I17" s="117" t="s">
        <v>25</v>
      </c>
      <c r="J17" s="117" t="s">
        <v>25</v>
      </c>
      <c r="K17" s="117" t="s">
        <v>25</v>
      </c>
      <c r="L17" s="117" t="s">
        <v>25</v>
      </c>
      <c r="M17" s="117" t="s">
        <v>25</v>
      </c>
    </row>
    <row r="18" spans="1:13" ht="35.35" x14ac:dyDescent="0.3">
      <c r="A18" s="116">
        <v>14</v>
      </c>
      <c r="B18" s="124">
        <v>69</v>
      </c>
      <c r="C18" s="120" t="s">
        <v>83</v>
      </c>
      <c r="D18" s="121" t="s">
        <v>84</v>
      </c>
      <c r="E18" s="124" t="s">
        <v>1187</v>
      </c>
      <c r="F18" s="124" t="s">
        <v>1095</v>
      </c>
      <c r="G18" s="124" t="s">
        <v>14</v>
      </c>
      <c r="H18" s="124" t="s">
        <v>1087</v>
      </c>
      <c r="I18" s="124" t="s">
        <v>1088</v>
      </c>
      <c r="J18" s="124" t="s">
        <v>1216</v>
      </c>
      <c r="K18" s="124" t="s">
        <v>1096</v>
      </c>
      <c r="L18" s="126">
        <v>1</v>
      </c>
      <c r="M18" s="117" t="s">
        <v>1107</v>
      </c>
    </row>
    <row r="19" spans="1:13" ht="35.35" x14ac:dyDescent="0.3">
      <c r="A19" s="116">
        <v>15</v>
      </c>
      <c r="B19" s="124">
        <v>70</v>
      </c>
      <c r="C19" s="120" t="s">
        <v>712</v>
      </c>
      <c r="D19" s="121" t="s">
        <v>897</v>
      </c>
      <c r="E19" s="124" t="s">
        <v>1187</v>
      </c>
      <c r="F19" s="124" t="s">
        <v>1097</v>
      </c>
      <c r="G19" s="124" t="s">
        <v>14</v>
      </c>
      <c r="H19" s="124" t="s">
        <v>1087</v>
      </c>
      <c r="I19" s="124" t="s">
        <v>1088</v>
      </c>
      <c r="J19" s="124" t="s">
        <v>1214</v>
      </c>
      <c r="K19" s="123" t="s">
        <v>1098</v>
      </c>
      <c r="L19" s="126">
        <v>1</v>
      </c>
      <c r="M19" s="117" t="s">
        <v>1108</v>
      </c>
    </row>
    <row r="20" spans="1:13" ht="35.35" x14ac:dyDescent="0.3">
      <c r="A20" s="116">
        <v>16</v>
      </c>
      <c r="B20" s="117">
        <v>71</v>
      </c>
      <c r="C20" s="117" t="s">
        <v>716</v>
      </c>
      <c r="D20" s="124" t="s">
        <v>717</v>
      </c>
      <c r="E20" s="117" t="s">
        <v>1187</v>
      </c>
      <c r="F20" s="117" t="s">
        <v>25</v>
      </c>
      <c r="G20" s="117" t="s">
        <v>25</v>
      </c>
      <c r="H20" s="124" t="s">
        <v>1087</v>
      </c>
      <c r="I20" s="117" t="s">
        <v>25</v>
      </c>
      <c r="J20" s="117" t="s">
        <v>25</v>
      </c>
      <c r="K20" s="117" t="s">
        <v>25</v>
      </c>
      <c r="L20" s="117" t="s">
        <v>25</v>
      </c>
      <c r="M20" s="117" t="s">
        <v>25</v>
      </c>
    </row>
    <row r="21" spans="1:13" ht="35.35" x14ac:dyDescent="0.3">
      <c r="A21" s="116">
        <v>17</v>
      </c>
      <c r="B21" s="117">
        <v>79</v>
      </c>
      <c r="C21" s="117" t="s">
        <v>1099</v>
      </c>
      <c r="D21" s="124" t="s">
        <v>1100</v>
      </c>
      <c r="E21" s="117" t="s">
        <v>1187</v>
      </c>
      <c r="F21" s="117" t="s">
        <v>1101</v>
      </c>
      <c r="G21" s="124" t="s">
        <v>1086</v>
      </c>
      <c r="H21" s="124" t="s">
        <v>1087</v>
      </c>
      <c r="I21" s="117" t="s">
        <v>1088</v>
      </c>
      <c r="J21" s="124" t="s">
        <v>1217</v>
      </c>
      <c r="K21" s="124" t="s">
        <v>1102</v>
      </c>
      <c r="L21" s="127">
        <v>1</v>
      </c>
      <c r="M21" s="117" t="s">
        <v>1108</v>
      </c>
    </row>
    <row r="22" spans="1:13" ht="35.35" x14ac:dyDescent="0.3">
      <c r="A22" s="116">
        <v>18</v>
      </c>
      <c r="B22" s="124"/>
      <c r="C22" s="120"/>
      <c r="D22" s="121" t="s">
        <v>900</v>
      </c>
      <c r="E22" s="124" t="s">
        <v>1187</v>
      </c>
      <c r="F22" s="124" t="s">
        <v>370</v>
      </c>
      <c r="G22" s="124" t="s">
        <v>14</v>
      </c>
      <c r="H22" s="124" t="s">
        <v>1087</v>
      </c>
      <c r="I22" s="124" t="s">
        <v>1088</v>
      </c>
      <c r="J22" s="124" t="s">
        <v>1216</v>
      </c>
      <c r="K22" s="124" t="s">
        <v>1218</v>
      </c>
      <c r="L22" s="126">
        <v>1</v>
      </c>
      <c r="M22" s="117" t="s">
        <v>1108</v>
      </c>
    </row>
    <row r="23" spans="1:13" ht="35.35" x14ac:dyDescent="0.3">
      <c r="A23" s="116">
        <v>19</v>
      </c>
      <c r="B23" s="124">
        <v>101</v>
      </c>
      <c r="C23" s="120" t="s">
        <v>666</v>
      </c>
      <c r="D23" s="121" t="s">
        <v>667</v>
      </c>
      <c r="E23" s="124" t="s">
        <v>1103</v>
      </c>
      <c r="F23" s="124" t="s">
        <v>1104</v>
      </c>
      <c r="G23" s="124" t="s">
        <v>14</v>
      </c>
      <c r="H23" s="124" t="s">
        <v>1087</v>
      </c>
      <c r="I23" s="124" t="s">
        <v>1088</v>
      </c>
      <c r="J23" s="124" t="s">
        <v>1219</v>
      </c>
      <c r="K23" s="132">
        <v>105.03</v>
      </c>
      <c r="L23" s="126">
        <v>1</v>
      </c>
      <c r="M23" s="117" t="s">
        <v>1109</v>
      </c>
    </row>
    <row r="24" spans="1:13" ht="35.35" x14ac:dyDescent="0.3">
      <c r="A24" s="116">
        <v>20</v>
      </c>
      <c r="B24" s="119">
        <v>30</v>
      </c>
      <c r="C24" s="120" t="s">
        <v>398</v>
      </c>
      <c r="D24" s="121" t="s">
        <v>399</v>
      </c>
      <c r="E24" s="121" t="s">
        <v>1188</v>
      </c>
      <c r="F24" s="119" t="s">
        <v>1110</v>
      </c>
      <c r="G24" s="121" t="s">
        <v>1111</v>
      </c>
      <c r="H24" s="121" t="s">
        <v>1111</v>
      </c>
      <c r="I24" s="121" t="s">
        <v>929</v>
      </c>
      <c r="J24" s="119">
        <v>5</v>
      </c>
      <c r="K24" s="119">
        <v>3</v>
      </c>
      <c r="L24" s="122">
        <v>0</v>
      </c>
      <c r="M24" s="121"/>
    </row>
    <row r="25" spans="1:13" ht="35.35" x14ac:dyDescent="0.3">
      <c r="A25" s="116">
        <v>21</v>
      </c>
      <c r="B25" s="119">
        <v>30</v>
      </c>
      <c r="C25" s="120" t="s">
        <v>398</v>
      </c>
      <c r="D25" s="121" t="s">
        <v>399</v>
      </c>
      <c r="E25" s="121" t="s">
        <v>1112</v>
      </c>
      <c r="F25" s="119" t="s">
        <v>1113</v>
      </c>
      <c r="G25" s="121" t="s">
        <v>1114</v>
      </c>
      <c r="H25" s="121" t="s">
        <v>1114</v>
      </c>
      <c r="I25" s="121" t="s">
        <v>602</v>
      </c>
      <c r="J25" s="119">
        <v>1</v>
      </c>
      <c r="K25" s="119">
        <v>1.1000000000000001</v>
      </c>
      <c r="L25" s="122"/>
      <c r="M25" s="121"/>
    </row>
    <row r="26" spans="1:13" ht="88.4" x14ac:dyDescent="0.3">
      <c r="A26" s="116">
        <v>22</v>
      </c>
      <c r="B26" s="119"/>
      <c r="C26" s="120"/>
      <c r="D26" s="133" t="s">
        <v>405</v>
      </c>
      <c r="E26" s="121" t="s">
        <v>1115</v>
      </c>
      <c r="F26" s="121">
        <v>1</v>
      </c>
      <c r="G26" s="121" t="s">
        <v>407</v>
      </c>
      <c r="H26" s="121" t="s">
        <v>408</v>
      </c>
      <c r="I26" s="121" t="s">
        <v>929</v>
      </c>
      <c r="J26" s="121">
        <v>3</v>
      </c>
      <c r="K26" s="121">
        <v>800</v>
      </c>
      <c r="L26" s="122">
        <v>0</v>
      </c>
      <c r="M26" s="123"/>
    </row>
    <row r="27" spans="1:13" ht="35.35" x14ac:dyDescent="0.3">
      <c r="A27" s="116">
        <v>23</v>
      </c>
      <c r="B27" s="119">
        <v>30</v>
      </c>
      <c r="C27" s="120" t="s">
        <v>398</v>
      </c>
      <c r="D27" s="121" t="s">
        <v>410</v>
      </c>
      <c r="E27" s="121" t="s">
        <v>1115</v>
      </c>
      <c r="F27" s="119" t="s">
        <v>411</v>
      </c>
      <c r="G27" s="121" t="s">
        <v>407</v>
      </c>
      <c r="H27" s="121" t="s">
        <v>407</v>
      </c>
      <c r="I27" s="119" t="s">
        <v>931</v>
      </c>
      <c r="J27" s="119">
        <v>5</v>
      </c>
      <c r="K27" s="119">
        <v>0.2</v>
      </c>
      <c r="L27" s="122">
        <v>0</v>
      </c>
      <c r="M27" s="123"/>
    </row>
    <row r="28" spans="1:13" ht="35.35" x14ac:dyDescent="0.3">
      <c r="A28" s="116">
        <v>24</v>
      </c>
      <c r="B28" s="121">
        <v>53</v>
      </c>
      <c r="C28" s="120" t="s">
        <v>428</v>
      </c>
      <c r="D28" s="133" t="s">
        <v>429</v>
      </c>
      <c r="E28" s="124" t="s">
        <v>430</v>
      </c>
      <c r="F28" s="124" t="s">
        <v>431</v>
      </c>
      <c r="G28" s="124" t="s">
        <v>432</v>
      </c>
      <c r="H28" s="121" t="s">
        <v>1116</v>
      </c>
      <c r="I28" s="117" t="s">
        <v>931</v>
      </c>
      <c r="J28" s="124">
        <v>3</v>
      </c>
      <c r="K28" s="125">
        <v>252.49199999999999</v>
      </c>
      <c r="L28" s="126">
        <v>0.8</v>
      </c>
      <c r="M28" s="124" t="s">
        <v>1117</v>
      </c>
    </row>
    <row r="29" spans="1:13" ht="53.05" x14ac:dyDescent="0.3">
      <c r="A29" s="116">
        <v>25</v>
      </c>
      <c r="B29" s="119">
        <v>56</v>
      </c>
      <c r="C29" s="120" t="s">
        <v>419</v>
      </c>
      <c r="D29" s="121" t="s">
        <v>439</v>
      </c>
      <c r="E29" s="121" t="s">
        <v>1118</v>
      </c>
      <c r="F29" s="121" t="s">
        <v>441</v>
      </c>
      <c r="G29" s="121" t="s">
        <v>442</v>
      </c>
      <c r="H29" s="124" t="s">
        <v>449</v>
      </c>
      <c r="I29" s="124" t="s">
        <v>932</v>
      </c>
      <c r="J29" s="124">
        <v>3</v>
      </c>
      <c r="K29" s="121">
        <v>25</v>
      </c>
      <c r="L29" s="122">
        <v>0.8</v>
      </c>
      <c r="M29" s="121" t="s">
        <v>1119</v>
      </c>
    </row>
    <row r="30" spans="1:13" ht="53.05" x14ac:dyDescent="0.3">
      <c r="A30" s="116">
        <v>26</v>
      </c>
      <c r="B30" s="124">
        <v>53</v>
      </c>
      <c r="C30" s="124" t="s">
        <v>428</v>
      </c>
      <c r="D30" s="124" t="s">
        <v>601</v>
      </c>
      <c r="E30" s="121" t="s">
        <v>1118</v>
      </c>
      <c r="F30" s="117">
        <v>1</v>
      </c>
      <c r="G30" s="124" t="s">
        <v>449</v>
      </c>
      <c r="H30" s="124" t="s">
        <v>449</v>
      </c>
      <c r="I30" s="124" t="s">
        <v>602</v>
      </c>
      <c r="J30" s="124">
        <v>3</v>
      </c>
      <c r="K30" s="121">
        <v>889</v>
      </c>
      <c r="L30" s="126">
        <v>0</v>
      </c>
      <c r="M30" s="123"/>
    </row>
    <row r="31" spans="1:13" ht="35.35" x14ac:dyDescent="0.3">
      <c r="A31" s="116">
        <v>27</v>
      </c>
      <c r="B31" s="119">
        <v>30</v>
      </c>
      <c r="C31" s="120" t="s">
        <v>398</v>
      </c>
      <c r="D31" s="121" t="s">
        <v>399</v>
      </c>
      <c r="E31" s="121" t="s">
        <v>1120</v>
      </c>
      <c r="F31" s="119" t="s">
        <v>1121</v>
      </c>
      <c r="G31" s="121" t="s">
        <v>1122</v>
      </c>
      <c r="H31" s="121" t="s">
        <v>1122</v>
      </c>
      <c r="I31" s="124" t="s">
        <v>602</v>
      </c>
      <c r="J31" s="119">
        <v>5</v>
      </c>
      <c r="K31" s="119">
        <v>2</v>
      </c>
      <c r="L31" s="126">
        <v>0</v>
      </c>
      <c r="M31" s="121"/>
    </row>
    <row r="32" spans="1:13" x14ac:dyDescent="0.3">
      <c r="A32" s="116">
        <v>28</v>
      </c>
      <c r="B32" s="119">
        <v>30</v>
      </c>
      <c r="C32" s="120" t="s">
        <v>398</v>
      </c>
      <c r="D32" s="121" t="s">
        <v>399</v>
      </c>
      <c r="E32" s="121" t="s">
        <v>1123</v>
      </c>
      <c r="F32" s="119">
        <v>23</v>
      </c>
      <c r="G32" s="121" t="s">
        <v>1116</v>
      </c>
      <c r="H32" s="121" t="s">
        <v>1116</v>
      </c>
      <c r="I32" s="124" t="s">
        <v>932</v>
      </c>
      <c r="J32" s="119">
        <v>3</v>
      </c>
      <c r="K32" s="119">
        <v>0.1</v>
      </c>
      <c r="L32" s="126">
        <v>0</v>
      </c>
      <c r="M32" s="121" t="s">
        <v>1119</v>
      </c>
    </row>
    <row r="33" spans="1:13" x14ac:dyDescent="0.3">
      <c r="A33" s="116">
        <v>29</v>
      </c>
      <c r="B33" s="119">
        <v>30</v>
      </c>
      <c r="C33" s="120" t="s">
        <v>398</v>
      </c>
      <c r="D33" s="121" t="s">
        <v>399</v>
      </c>
      <c r="E33" s="121" t="s">
        <v>1124</v>
      </c>
      <c r="F33" s="119">
        <v>20</v>
      </c>
      <c r="G33" s="121" t="s">
        <v>1116</v>
      </c>
      <c r="H33" s="121" t="s">
        <v>1116</v>
      </c>
      <c r="I33" s="124" t="s">
        <v>602</v>
      </c>
      <c r="J33" s="119">
        <v>3</v>
      </c>
      <c r="K33" s="119">
        <v>0.1</v>
      </c>
      <c r="L33" s="126">
        <v>0</v>
      </c>
      <c r="M33" s="121"/>
    </row>
    <row r="34" spans="1:13" ht="35.35" x14ac:dyDescent="0.3">
      <c r="A34" s="116">
        <v>30</v>
      </c>
      <c r="B34" s="119">
        <v>30</v>
      </c>
      <c r="C34" s="120" t="s">
        <v>398</v>
      </c>
      <c r="D34" s="121" t="s">
        <v>399</v>
      </c>
      <c r="E34" s="121" t="s">
        <v>1189</v>
      </c>
      <c r="F34" s="119">
        <v>24</v>
      </c>
      <c r="G34" s="121" t="s">
        <v>1116</v>
      </c>
      <c r="H34" s="121" t="s">
        <v>1116</v>
      </c>
      <c r="I34" s="124" t="s">
        <v>932</v>
      </c>
      <c r="J34" s="119">
        <v>3</v>
      </c>
      <c r="K34" s="119">
        <v>0.1</v>
      </c>
      <c r="L34" s="126">
        <v>0</v>
      </c>
      <c r="M34" s="121" t="s">
        <v>1119</v>
      </c>
    </row>
    <row r="35" spans="1:13" ht="53.05" x14ac:dyDescent="0.3">
      <c r="A35" s="116">
        <v>31</v>
      </c>
      <c r="B35" s="119"/>
      <c r="C35" s="120"/>
      <c r="D35" s="121" t="s">
        <v>1125</v>
      </c>
      <c r="E35" s="121" t="s">
        <v>1124</v>
      </c>
      <c r="F35" s="119">
        <v>1</v>
      </c>
      <c r="G35" s="121" t="s">
        <v>1116</v>
      </c>
      <c r="H35" s="121" t="s">
        <v>1116</v>
      </c>
      <c r="I35" s="124" t="s">
        <v>931</v>
      </c>
      <c r="J35" s="119">
        <v>3</v>
      </c>
      <c r="K35" s="119">
        <v>32</v>
      </c>
      <c r="L35" s="126">
        <v>0</v>
      </c>
      <c r="M35" s="121"/>
    </row>
    <row r="36" spans="1:13" x14ac:dyDescent="0.3">
      <c r="A36" s="116">
        <v>32</v>
      </c>
      <c r="B36" s="119">
        <v>30</v>
      </c>
      <c r="C36" s="120" t="s">
        <v>398</v>
      </c>
      <c r="D36" s="121" t="s">
        <v>399</v>
      </c>
      <c r="E36" s="121" t="s">
        <v>1126</v>
      </c>
      <c r="F36" s="119" t="s">
        <v>1127</v>
      </c>
      <c r="G36" s="121" t="s">
        <v>1128</v>
      </c>
      <c r="H36" s="121" t="s">
        <v>1128</v>
      </c>
      <c r="I36" s="121" t="s">
        <v>602</v>
      </c>
      <c r="J36" s="119">
        <v>5</v>
      </c>
      <c r="K36" s="119">
        <v>2</v>
      </c>
      <c r="L36" s="122">
        <v>0</v>
      </c>
      <c r="M36" s="117"/>
    </row>
    <row r="37" spans="1:13" x14ac:dyDescent="0.3">
      <c r="A37" s="116">
        <v>33</v>
      </c>
      <c r="B37" s="119">
        <v>56</v>
      </c>
      <c r="C37" s="120" t="s">
        <v>419</v>
      </c>
      <c r="D37" s="121" t="s">
        <v>439</v>
      </c>
      <c r="E37" s="121" t="s">
        <v>1129</v>
      </c>
      <c r="F37" s="119">
        <v>1</v>
      </c>
      <c r="G37" s="121" t="s">
        <v>1116</v>
      </c>
      <c r="H37" s="121" t="s">
        <v>1116</v>
      </c>
      <c r="I37" s="124" t="s">
        <v>602</v>
      </c>
      <c r="J37" s="119">
        <v>3</v>
      </c>
      <c r="K37" s="117"/>
      <c r="L37" s="127">
        <v>0</v>
      </c>
      <c r="M37" s="117"/>
    </row>
    <row r="38" spans="1:13" ht="35.35" x14ac:dyDescent="0.3">
      <c r="A38" s="116">
        <v>34</v>
      </c>
      <c r="B38" s="119">
        <v>56</v>
      </c>
      <c r="C38" s="120" t="s">
        <v>419</v>
      </c>
      <c r="D38" s="121" t="s">
        <v>1130</v>
      </c>
      <c r="E38" s="121" t="s">
        <v>1131</v>
      </c>
      <c r="F38" s="119">
        <v>1</v>
      </c>
      <c r="G38" s="121" t="s">
        <v>1116</v>
      </c>
      <c r="H38" s="121" t="s">
        <v>1116</v>
      </c>
      <c r="I38" s="124" t="s">
        <v>602</v>
      </c>
      <c r="J38" s="119">
        <v>3</v>
      </c>
      <c r="K38" s="117"/>
      <c r="L38" s="127">
        <v>0</v>
      </c>
      <c r="M38" s="117"/>
    </row>
    <row r="39" spans="1:13" ht="70.7" x14ac:dyDescent="0.3">
      <c r="A39" s="116">
        <v>35</v>
      </c>
      <c r="B39" s="117"/>
      <c r="C39" s="117"/>
      <c r="D39" s="124" t="s">
        <v>1132</v>
      </c>
      <c r="E39" s="121" t="s">
        <v>1133</v>
      </c>
      <c r="F39" s="119">
        <v>1</v>
      </c>
      <c r="G39" s="121" t="s">
        <v>1134</v>
      </c>
      <c r="H39" s="121" t="s">
        <v>1134</v>
      </c>
      <c r="I39" s="124" t="s">
        <v>1135</v>
      </c>
      <c r="J39" s="119">
        <v>3</v>
      </c>
      <c r="K39" s="119">
        <v>1600</v>
      </c>
      <c r="L39" s="127">
        <v>0</v>
      </c>
      <c r="M39" s="117"/>
    </row>
    <row r="40" spans="1:13" ht="53.05" x14ac:dyDescent="0.3">
      <c r="A40" s="116">
        <v>36</v>
      </c>
      <c r="B40" s="117"/>
      <c r="C40" s="117"/>
      <c r="D40" s="124" t="s">
        <v>1136</v>
      </c>
      <c r="E40" s="121" t="s">
        <v>1137</v>
      </c>
      <c r="F40" s="119">
        <v>1</v>
      </c>
      <c r="G40" s="121" t="s">
        <v>1134</v>
      </c>
      <c r="H40" s="121" t="s">
        <v>1134</v>
      </c>
      <c r="I40" s="124" t="s">
        <v>929</v>
      </c>
      <c r="J40" s="117"/>
      <c r="K40" s="117"/>
      <c r="L40" s="127">
        <v>0</v>
      </c>
      <c r="M40" s="117"/>
    </row>
    <row r="41" spans="1:13" ht="35.35" x14ac:dyDescent="0.3">
      <c r="A41" s="116">
        <v>37</v>
      </c>
      <c r="B41" s="117"/>
      <c r="C41" s="117"/>
      <c r="D41" s="117" t="s">
        <v>1045</v>
      </c>
      <c r="E41" s="121" t="s">
        <v>1190</v>
      </c>
      <c r="F41" s="117"/>
      <c r="G41" s="117" t="s">
        <v>476</v>
      </c>
      <c r="H41" s="117" t="s">
        <v>476</v>
      </c>
      <c r="I41" s="117" t="s">
        <v>1138</v>
      </c>
      <c r="J41" s="117" t="s">
        <v>623</v>
      </c>
      <c r="K41" s="118">
        <v>49.792999999999999</v>
      </c>
      <c r="L41" s="127">
        <v>1</v>
      </c>
      <c r="M41" s="117"/>
    </row>
    <row r="42" spans="1:13" ht="35.35" x14ac:dyDescent="0.3">
      <c r="A42" s="116">
        <v>38</v>
      </c>
      <c r="B42" s="117"/>
      <c r="C42" s="117"/>
      <c r="D42" s="117" t="s">
        <v>1045</v>
      </c>
      <c r="E42" s="121" t="s">
        <v>1191</v>
      </c>
      <c r="F42" s="117"/>
      <c r="G42" s="117" t="s">
        <v>476</v>
      </c>
      <c r="H42" s="117" t="s">
        <v>476</v>
      </c>
      <c r="I42" s="117" t="s">
        <v>1138</v>
      </c>
      <c r="J42" s="117" t="s">
        <v>623</v>
      </c>
      <c r="K42" s="118">
        <v>33.878999999999998</v>
      </c>
      <c r="L42" s="127">
        <v>1</v>
      </c>
      <c r="M42" s="117"/>
    </row>
    <row r="43" spans="1:13" ht="35.35" x14ac:dyDescent="0.3">
      <c r="A43" s="116">
        <v>39</v>
      </c>
      <c r="B43" s="117"/>
      <c r="C43" s="117"/>
      <c r="D43" s="124" t="s">
        <v>496</v>
      </c>
      <c r="E43" s="121" t="s">
        <v>1192</v>
      </c>
      <c r="F43" s="117"/>
      <c r="G43" s="117" t="s">
        <v>476</v>
      </c>
      <c r="H43" s="117" t="s">
        <v>476</v>
      </c>
      <c r="I43" s="117" t="s">
        <v>1138</v>
      </c>
      <c r="J43" s="117" t="s">
        <v>623</v>
      </c>
      <c r="K43" s="118">
        <v>4.8</v>
      </c>
      <c r="L43" s="127">
        <v>1</v>
      </c>
      <c r="M43" s="117"/>
    </row>
    <row r="44" spans="1:13" ht="35.35" x14ac:dyDescent="0.3">
      <c r="A44" s="116">
        <v>40</v>
      </c>
      <c r="B44" s="117"/>
      <c r="C44" s="117"/>
      <c r="D44" s="117" t="s">
        <v>1045</v>
      </c>
      <c r="E44" s="121" t="s">
        <v>1193</v>
      </c>
      <c r="F44" s="117"/>
      <c r="G44" s="117" t="s">
        <v>476</v>
      </c>
      <c r="H44" s="117" t="s">
        <v>476</v>
      </c>
      <c r="I44" s="117" t="s">
        <v>1138</v>
      </c>
      <c r="J44" s="117" t="s">
        <v>623</v>
      </c>
      <c r="K44" s="118">
        <v>34.875</v>
      </c>
      <c r="L44" s="127">
        <v>1</v>
      </c>
      <c r="M44" s="117"/>
    </row>
    <row r="45" spans="1:13" ht="35.35" x14ac:dyDescent="0.3">
      <c r="A45" s="116">
        <v>41</v>
      </c>
      <c r="B45" s="117"/>
      <c r="C45" s="117"/>
      <c r="D45" s="117" t="s">
        <v>1052</v>
      </c>
      <c r="E45" s="121" t="s">
        <v>1194</v>
      </c>
      <c r="F45" s="117"/>
      <c r="G45" s="117" t="s">
        <v>476</v>
      </c>
      <c r="H45" s="117" t="s">
        <v>476</v>
      </c>
      <c r="I45" s="117" t="s">
        <v>1138</v>
      </c>
      <c r="J45" s="117" t="s">
        <v>623</v>
      </c>
      <c r="K45" s="118">
        <v>16.096</v>
      </c>
      <c r="L45" s="127">
        <v>1</v>
      </c>
      <c r="M45" s="117"/>
    </row>
    <row r="46" spans="1:13" ht="35.35" x14ac:dyDescent="0.3">
      <c r="A46" s="116">
        <v>42</v>
      </c>
      <c r="B46" s="117"/>
      <c r="C46" s="117"/>
      <c r="D46" s="117" t="s">
        <v>1045</v>
      </c>
      <c r="E46" s="121" t="s">
        <v>1195</v>
      </c>
      <c r="F46" s="117"/>
      <c r="G46" s="117" t="s">
        <v>476</v>
      </c>
      <c r="H46" s="117" t="s">
        <v>476</v>
      </c>
      <c r="I46" s="117" t="s">
        <v>1138</v>
      </c>
      <c r="J46" s="117" t="s">
        <v>623</v>
      </c>
      <c r="K46" s="118">
        <v>21.584</v>
      </c>
      <c r="L46" s="127">
        <v>1</v>
      </c>
      <c r="M46" s="117"/>
    </row>
    <row r="47" spans="1:13" ht="53.05" x14ac:dyDescent="0.3">
      <c r="A47" s="116">
        <v>43</v>
      </c>
      <c r="B47" s="117"/>
      <c r="C47" s="117"/>
      <c r="D47" s="117" t="s">
        <v>1045</v>
      </c>
      <c r="E47" s="121" t="s">
        <v>1196</v>
      </c>
      <c r="F47" s="117"/>
      <c r="G47" s="117" t="s">
        <v>476</v>
      </c>
      <c r="H47" s="117" t="s">
        <v>476</v>
      </c>
      <c r="I47" s="117" t="s">
        <v>1138</v>
      </c>
      <c r="J47" s="117" t="s">
        <v>623</v>
      </c>
      <c r="K47" s="118">
        <v>49.872999999999998</v>
      </c>
      <c r="L47" s="127">
        <v>1</v>
      </c>
      <c r="M47" s="117"/>
    </row>
    <row r="48" spans="1:13" ht="53.05" x14ac:dyDescent="0.3">
      <c r="A48" s="116">
        <v>44</v>
      </c>
      <c r="B48" s="117"/>
      <c r="C48" s="117"/>
      <c r="D48" s="117" t="s">
        <v>1052</v>
      </c>
      <c r="E48" s="134" t="s">
        <v>1197</v>
      </c>
      <c r="F48" s="117"/>
      <c r="G48" s="117" t="s">
        <v>476</v>
      </c>
      <c r="H48" s="117" t="s">
        <v>476</v>
      </c>
      <c r="I48" s="117" t="s">
        <v>1138</v>
      </c>
      <c r="J48" s="117" t="s">
        <v>623</v>
      </c>
      <c r="K48" s="118">
        <v>7.1680000000000001</v>
      </c>
      <c r="L48" s="127">
        <v>1</v>
      </c>
      <c r="M48" s="117"/>
    </row>
    <row r="49" spans="1:13" ht="53.05" x14ac:dyDescent="0.3">
      <c r="A49" s="116">
        <v>45</v>
      </c>
      <c r="B49" s="117"/>
      <c r="C49" s="117"/>
      <c r="D49" s="117" t="s">
        <v>1045</v>
      </c>
      <c r="E49" s="134" t="s">
        <v>1198</v>
      </c>
      <c r="F49" s="117"/>
      <c r="G49" s="117" t="s">
        <v>476</v>
      </c>
      <c r="H49" s="117" t="s">
        <v>476</v>
      </c>
      <c r="I49" s="117" t="s">
        <v>1138</v>
      </c>
      <c r="J49" s="117" t="s">
        <v>623</v>
      </c>
      <c r="K49" s="118">
        <v>20.102</v>
      </c>
      <c r="L49" s="127">
        <v>1</v>
      </c>
      <c r="M49" s="117"/>
    </row>
    <row r="50" spans="1:13" ht="53.05" x14ac:dyDescent="0.3">
      <c r="A50" s="116">
        <v>46</v>
      </c>
      <c r="B50" s="117"/>
      <c r="C50" s="117"/>
      <c r="D50" s="124" t="s">
        <v>628</v>
      </c>
      <c r="E50" s="124" t="s">
        <v>1199</v>
      </c>
      <c r="F50" s="117"/>
      <c r="G50" s="117" t="s">
        <v>476</v>
      </c>
      <c r="H50" s="117" t="s">
        <v>476</v>
      </c>
      <c r="I50" s="117" t="s">
        <v>1139</v>
      </c>
      <c r="J50" s="117" t="s">
        <v>623</v>
      </c>
      <c r="K50" s="118">
        <v>257.68400000000003</v>
      </c>
      <c r="L50" s="127">
        <v>0</v>
      </c>
      <c r="M50" s="117"/>
    </row>
    <row r="51" spans="1:13" ht="35.35" x14ac:dyDescent="0.3">
      <c r="A51" s="116">
        <v>47</v>
      </c>
      <c r="B51" s="117"/>
      <c r="C51" s="117"/>
      <c r="D51" s="124" t="s">
        <v>628</v>
      </c>
      <c r="E51" s="124" t="s">
        <v>1200</v>
      </c>
      <c r="F51" s="117"/>
      <c r="G51" s="117" t="s">
        <v>476</v>
      </c>
      <c r="H51" s="117" t="s">
        <v>476</v>
      </c>
      <c r="I51" s="117" t="s">
        <v>1139</v>
      </c>
      <c r="J51" s="117" t="s">
        <v>623</v>
      </c>
      <c r="K51" s="118">
        <v>315</v>
      </c>
      <c r="L51" s="127">
        <v>0</v>
      </c>
      <c r="M51" s="117"/>
    </row>
    <row r="52" spans="1:13" ht="35.35" x14ac:dyDescent="0.3">
      <c r="A52" s="116">
        <v>48</v>
      </c>
      <c r="B52" s="117"/>
      <c r="C52" s="117"/>
      <c r="D52" s="124" t="s">
        <v>628</v>
      </c>
      <c r="E52" s="124" t="s">
        <v>1201</v>
      </c>
      <c r="F52" s="117"/>
      <c r="G52" s="117" t="s">
        <v>476</v>
      </c>
      <c r="H52" s="117" t="s">
        <v>476</v>
      </c>
      <c r="I52" s="117" t="s">
        <v>1139</v>
      </c>
      <c r="J52" s="117" t="s">
        <v>623</v>
      </c>
      <c r="K52" s="118">
        <v>463.93299999999999</v>
      </c>
      <c r="L52" s="127">
        <v>0</v>
      </c>
      <c r="M52" s="117"/>
    </row>
    <row r="53" spans="1:13" ht="35.35" x14ac:dyDescent="0.3">
      <c r="A53" s="116">
        <v>49</v>
      </c>
      <c r="B53" s="117"/>
      <c r="C53" s="117"/>
      <c r="D53" s="124" t="s">
        <v>1140</v>
      </c>
      <c r="E53" s="124" t="s">
        <v>1202</v>
      </c>
      <c r="F53" s="117"/>
      <c r="G53" s="117" t="s">
        <v>476</v>
      </c>
      <c r="H53" s="117" t="s">
        <v>476</v>
      </c>
      <c r="I53" s="117" t="s">
        <v>1139</v>
      </c>
      <c r="J53" s="117" t="s">
        <v>623</v>
      </c>
      <c r="K53" s="118">
        <v>250</v>
      </c>
      <c r="L53" s="127">
        <v>0</v>
      </c>
      <c r="M53" s="117"/>
    </row>
    <row r="54" spans="1:13" ht="35.35" x14ac:dyDescent="0.3">
      <c r="A54" s="116">
        <v>50</v>
      </c>
      <c r="B54" s="117"/>
      <c r="C54" s="117"/>
      <c r="D54" s="124" t="s">
        <v>1141</v>
      </c>
      <c r="E54" s="124" t="s">
        <v>1203</v>
      </c>
      <c r="F54" s="117"/>
      <c r="G54" s="117" t="s">
        <v>476</v>
      </c>
      <c r="H54" s="117" t="s">
        <v>476</v>
      </c>
      <c r="I54" s="117" t="s">
        <v>1139</v>
      </c>
      <c r="J54" s="117" t="s">
        <v>623</v>
      </c>
      <c r="K54" s="118">
        <v>46.35</v>
      </c>
      <c r="L54" s="127">
        <v>1</v>
      </c>
      <c r="M54" s="117"/>
    </row>
    <row r="55" spans="1:13" ht="35.35" x14ac:dyDescent="0.3">
      <c r="A55" s="116">
        <v>51</v>
      </c>
      <c r="B55" s="117"/>
      <c r="C55" s="117"/>
      <c r="D55" s="124" t="s">
        <v>1142</v>
      </c>
      <c r="E55" s="124" t="s">
        <v>1204</v>
      </c>
      <c r="F55" s="117"/>
      <c r="G55" s="117" t="s">
        <v>476</v>
      </c>
      <c r="H55" s="117" t="s">
        <v>476</v>
      </c>
      <c r="I55" s="117" t="s">
        <v>1139</v>
      </c>
      <c r="J55" s="117" t="s">
        <v>623</v>
      </c>
      <c r="K55" s="118">
        <f>55+6.5</f>
        <v>61.5</v>
      </c>
      <c r="L55" s="127">
        <v>0</v>
      </c>
      <c r="M55" s="117"/>
    </row>
    <row r="56" spans="1:13" ht="35.35" x14ac:dyDescent="0.3">
      <c r="A56" s="116">
        <v>52</v>
      </c>
      <c r="B56" s="117"/>
      <c r="C56" s="117"/>
      <c r="D56" s="124" t="s">
        <v>1142</v>
      </c>
      <c r="E56" s="124" t="s">
        <v>1205</v>
      </c>
      <c r="F56" s="117"/>
      <c r="G56" s="117" t="s">
        <v>476</v>
      </c>
      <c r="H56" s="117" t="s">
        <v>476</v>
      </c>
      <c r="I56" s="117" t="s">
        <v>1139</v>
      </c>
      <c r="J56" s="117" t="s">
        <v>623</v>
      </c>
      <c r="K56" s="118">
        <f>55+6.5</f>
        <v>61.5</v>
      </c>
      <c r="L56" s="127">
        <v>0</v>
      </c>
      <c r="M56" s="117"/>
    </row>
    <row r="57" spans="1:13" ht="35.35" x14ac:dyDescent="0.3">
      <c r="A57" s="116">
        <v>53</v>
      </c>
      <c r="B57" s="117"/>
      <c r="C57" s="117"/>
      <c r="D57" s="124" t="s">
        <v>1142</v>
      </c>
      <c r="E57" s="124" t="s">
        <v>1206</v>
      </c>
      <c r="F57" s="117"/>
      <c r="G57" s="117" t="s">
        <v>476</v>
      </c>
      <c r="H57" s="117" t="s">
        <v>476</v>
      </c>
      <c r="I57" s="117" t="s">
        <v>1139</v>
      </c>
      <c r="J57" s="117" t="s">
        <v>623</v>
      </c>
      <c r="K57" s="118">
        <f>55+6.5</f>
        <v>61.5</v>
      </c>
      <c r="L57" s="127">
        <v>0</v>
      </c>
      <c r="M57" s="117"/>
    </row>
    <row r="58" spans="1:13" ht="70.7" x14ac:dyDescent="0.3">
      <c r="A58" s="116">
        <v>54</v>
      </c>
      <c r="B58" s="117"/>
      <c r="C58" s="117"/>
      <c r="D58" s="124" t="s">
        <v>1142</v>
      </c>
      <c r="E58" s="124" t="s">
        <v>1207</v>
      </c>
      <c r="F58" s="117"/>
      <c r="G58" s="117" t="s">
        <v>476</v>
      </c>
      <c r="H58" s="117" t="s">
        <v>476</v>
      </c>
      <c r="I58" s="117" t="s">
        <v>1139</v>
      </c>
      <c r="J58" s="117" t="s">
        <v>623</v>
      </c>
      <c r="K58" s="118">
        <f>55+6.5</f>
        <v>61.5</v>
      </c>
      <c r="L58" s="127">
        <v>0</v>
      </c>
      <c r="M58" s="117"/>
    </row>
    <row r="59" spans="1:13" ht="53.05" x14ac:dyDescent="0.3">
      <c r="A59" s="116">
        <v>55</v>
      </c>
      <c r="B59" s="117"/>
      <c r="C59" s="117"/>
      <c r="D59" s="124" t="s">
        <v>1141</v>
      </c>
      <c r="E59" s="134" t="s">
        <v>1208</v>
      </c>
      <c r="F59" s="117"/>
      <c r="G59" s="117" t="s">
        <v>476</v>
      </c>
      <c r="H59" s="117" t="s">
        <v>476</v>
      </c>
      <c r="I59" s="117" t="s">
        <v>1139</v>
      </c>
      <c r="J59" s="117" t="s">
        <v>623</v>
      </c>
      <c r="K59" s="118">
        <v>100</v>
      </c>
      <c r="L59" s="127">
        <v>0</v>
      </c>
      <c r="M59" s="117"/>
    </row>
    <row r="60" spans="1:13" ht="35.35" x14ac:dyDescent="0.3">
      <c r="A60" s="116">
        <v>56</v>
      </c>
      <c r="B60" s="117"/>
      <c r="C60" s="117"/>
      <c r="D60" s="124" t="s">
        <v>1142</v>
      </c>
      <c r="E60" s="134" t="s">
        <v>1143</v>
      </c>
      <c r="F60" s="117"/>
      <c r="G60" s="117" t="s">
        <v>476</v>
      </c>
      <c r="H60" s="117" t="s">
        <v>476</v>
      </c>
      <c r="I60" s="117" t="s">
        <v>1139</v>
      </c>
      <c r="J60" s="117" t="s">
        <v>623</v>
      </c>
      <c r="K60" s="118">
        <f>55+6.5</f>
        <v>61.5</v>
      </c>
      <c r="L60" s="127">
        <v>0</v>
      </c>
      <c r="M60" s="117"/>
    </row>
    <row r="61" spans="1:13" ht="53.05" x14ac:dyDescent="0.3">
      <c r="A61" s="116">
        <v>57</v>
      </c>
      <c r="B61" s="117"/>
      <c r="C61" s="117"/>
      <c r="D61" s="124" t="s">
        <v>1142</v>
      </c>
      <c r="E61" s="124" t="s">
        <v>1209</v>
      </c>
      <c r="F61" s="117"/>
      <c r="G61" s="117" t="s">
        <v>476</v>
      </c>
      <c r="H61" s="117" t="s">
        <v>476</v>
      </c>
      <c r="I61" s="117" t="s">
        <v>1139</v>
      </c>
      <c r="J61" s="117" t="s">
        <v>623</v>
      </c>
      <c r="K61" s="118">
        <f>55+6.5</f>
        <v>61.5</v>
      </c>
      <c r="L61" s="127">
        <v>0</v>
      </c>
      <c r="M61" s="117"/>
    </row>
    <row r="62" spans="1:13" ht="53.05" x14ac:dyDescent="0.3">
      <c r="A62" s="116">
        <v>56</v>
      </c>
      <c r="B62" s="117"/>
      <c r="C62" s="117"/>
      <c r="D62" s="124" t="s">
        <v>1142</v>
      </c>
      <c r="E62" s="134" t="s">
        <v>1198</v>
      </c>
      <c r="F62" s="117"/>
      <c r="G62" s="117" t="s">
        <v>476</v>
      </c>
      <c r="H62" s="117" t="s">
        <v>476</v>
      </c>
      <c r="I62" s="117" t="s">
        <v>1139</v>
      </c>
      <c r="J62" s="117" t="s">
        <v>623</v>
      </c>
      <c r="K62" s="118">
        <f>55+6.5</f>
        <v>61.5</v>
      </c>
      <c r="L62" s="127">
        <v>0</v>
      </c>
      <c r="M62" s="117"/>
    </row>
    <row r="63" spans="1:13" ht="53.05" x14ac:dyDescent="0.3">
      <c r="A63" s="116">
        <v>59</v>
      </c>
      <c r="B63" s="117"/>
      <c r="C63" s="117"/>
      <c r="D63" s="124" t="s">
        <v>1142</v>
      </c>
      <c r="E63" s="124" t="s">
        <v>1210</v>
      </c>
      <c r="F63" s="117"/>
      <c r="G63" s="117" t="s">
        <v>476</v>
      </c>
      <c r="H63" s="117" t="s">
        <v>476</v>
      </c>
      <c r="I63" s="117" t="s">
        <v>1139</v>
      </c>
      <c r="J63" s="117" t="s">
        <v>623</v>
      </c>
      <c r="K63" s="118">
        <f>55+6.5</f>
        <v>61.5</v>
      </c>
      <c r="L63" s="127">
        <v>0</v>
      </c>
      <c r="M63" s="117"/>
    </row>
    <row r="64" spans="1:13" ht="35.35" x14ac:dyDescent="0.3">
      <c r="A64" s="116">
        <v>60</v>
      </c>
      <c r="B64" s="117"/>
      <c r="C64" s="117"/>
      <c r="D64" s="124" t="s">
        <v>1142</v>
      </c>
      <c r="E64" s="124" t="s">
        <v>1211</v>
      </c>
      <c r="F64" s="117"/>
      <c r="G64" s="117" t="s">
        <v>476</v>
      </c>
      <c r="H64" s="117" t="s">
        <v>476</v>
      </c>
      <c r="I64" s="117" t="s">
        <v>1139</v>
      </c>
      <c r="J64" s="117" t="s">
        <v>623</v>
      </c>
      <c r="K64" s="118">
        <f>110+13</f>
        <v>123</v>
      </c>
      <c r="L64" s="127">
        <v>0</v>
      </c>
      <c r="M64" s="117"/>
    </row>
    <row r="65" spans="1:13" ht="123.75" x14ac:dyDescent="0.3">
      <c r="A65" s="116">
        <v>61</v>
      </c>
      <c r="B65" s="117">
        <v>32</v>
      </c>
      <c r="C65" s="117"/>
      <c r="D65" s="121" t="s">
        <v>277</v>
      </c>
      <c r="E65" s="124" t="s">
        <v>639</v>
      </c>
      <c r="F65" s="117" t="s">
        <v>842</v>
      </c>
      <c r="G65" s="117" t="s">
        <v>842</v>
      </c>
      <c r="H65" s="117" t="s">
        <v>842</v>
      </c>
      <c r="I65" s="117" t="s">
        <v>842</v>
      </c>
      <c r="J65" s="117" t="s">
        <v>842</v>
      </c>
      <c r="K65" s="117" t="s">
        <v>842</v>
      </c>
      <c r="L65" s="117" t="s">
        <v>842</v>
      </c>
      <c r="M65" s="124" t="s">
        <v>1144</v>
      </c>
    </row>
    <row r="66" spans="1:13" ht="70.7" x14ac:dyDescent="0.3">
      <c r="A66" s="116">
        <v>62</v>
      </c>
      <c r="B66" s="117">
        <v>39</v>
      </c>
      <c r="C66" s="117"/>
      <c r="D66" s="121" t="s">
        <v>283</v>
      </c>
      <c r="E66" s="124" t="s">
        <v>1041</v>
      </c>
      <c r="F66" s="117" t="s">
        <v>842</v>
      </c>
      <c r="G66" s="117" t="s">
        <v>842</v>
      </c>
      <c r="H66" s="117" t="s">
        <v>842</v>
      </c>
      <c r="I66" s="117" t="s">
        <v>842</v>
      </c>
      <c r="J66" s="117" t="s">
        <v>842</v>
      </c>
      <c r="K66" s="117" t="s">
        <v>842</v>
      </c>
      <c r="L66" s="117" t="s">
        <v>842</v>
      </c>
      <c r="M66" s="124" t="s">
        <v>1220</v>
      </c>
    </row>
    <row r="67" spans="1:13" ht="53.05" x14ac:dyDescent="0.3">
      <c r="A67" s="116">
        <v>63</v>
      </c>
      <c r="B67" s="117">
        <v>45</v>
      </c>
      <c r="C67" s="117"/>
      <c r="D67" s="121" t="s">
        <v>286</v>
      </c>
      <c r="E67" s="124" t="s">
        <v>284</v>
      </c>
      <c r="F67" s="117" t="s">
        <v>842</v>
      </c>
      <c r="G67" s="117" t="s">
        <v>842</v>
      </c>
      <c r="H67" s="117" t="s">
        <v>842</v>
      </c>
      <c r="I67" s="117" t="s">
        <v>842</v>
      </c>
      <c r="J67" s="117" t="s">
        <v>842</v>
      </c>
      <c r="K67" s="117" t="s">
        <v>842</v>
      </c>
      <c r="L67" s="117" t="s">
        <v>842</v>
      </c>
      <c r="M67" s="124" t="s">
        <v>1145</v>
      </c>
    </row>
    <row r="68" spans="1:13" s="138" customFormat="1" ht="53.05" x14ac:dyDescent="0.3">
      <c r="A68" s="136">
        <v>64</v>
      </c>
      <c r="B68" s="121">
        <v>1</v>
      </c>
      <c r="C68" s="121" t="s">
        <v>311</v>
      </c>
      <c r="D68" s="121" t="s">
        <v>312</v>
      </c>
      <c r="E68" s="121" t="s">
        <v>313</v>
      </c>
      <c r="F68" s="121"/>
      <c r="G68" s="121" t="s">
        <v>314</v>
      </c>
      <c r="H68" s="121" t="s">
        <v>315</v>
      </c>
      <c r="I68" s="121" t="s">
        <v>316</v>
      </c>
      <c r="J68" s="121"/>
      <c r="K68" s="121"/>
      <c r="L68" s="137"/>
      <c r="M68" s="121" t="s">
        <v>317</v>
      </c>
    </row>
    <row r="69" spans="1:13" s="138" customFormat="1" ht="53.05" x14ac:dyDescent="0.3">
      <c r="A69" s="136">
        <v>65</v>
      </c>
      <c r="B69" s="121">
        <v>19</v>
      </c>
      <c r="C69" s="120" t="s">
        <v>318</v>
      </c>
      <c r="D69" s="121" t="s">
        <v>319</v>
      </c>
      <c r="E69" s="121" t="s">
        <v>320</v>
      </c>
      <c r="F69" s="121"/>
      <c r="G69" s="121" t="s">
        <v>314</v>
      </c>
      <c r="H69" s="121" t="s">
        <v>315</v>
      </c>
      <c r="I69" s="121" t="s">
        <v>321</v>
      </c>
      <c r="J69" s="121"/>
      <c r="K69" s="121"/>
      <c r="L69" s="137"/>
      <c r="M69" s="121" t="s">
        <v>317</v>
      </c>
    </row>
    <row r="70" spans="1:13" s="138" customFormat="1" ht="53.05" x14ac:dyDescent="0.3">
      <c r="A70" s="136">
        <v>66</v>
      </c>
      <c r="B70" s="121">
        <v>96</v>
      </c>
      <c r="C70" s="120" t="s">
        <v>322</v>
      </c>
      <c r="D70" s="121" t="s">
        <v>323</v>
      </c>
      <c r="E70" s="121" t="s">
        <v>1222</v>
      </c>
      <c r="F70" s="121" t="s">
        <v>325</v>
      </c>
      <c r="G70" s="121" t="s">
        <v>314</v>
      </c>
      <c r="H70" s="121" t="s">
        <v>326</v>
      </c>
      <c r="I70" s="121" t="s">
        <v>1148</v>
      </c>
      <c r="J70" s="121"/>
      <c r="K70" s="121"/>
      <c r="L70" s="137">
        <v>1</v>
      </c>
      <c r="M70" s="121" t="s">
        <v>1150</v>
      </c>
    </row>
    <row r="71" spans="1:13" s="138" customFormat="1" ht="88.4" x14ac:dyDescent="0.3">
      <c r="A71" s="136">
        <v>67</v>
      </c>
      <c r="B71" s="121">
        <v>107</v>
      </c>
      <c r="C71" s="120" t="s">
        <v>335</v>
      </c>
      <c r="D71" s="121" t="s">
        <v>336</v>
      </c>
      <c r="E71" s="121" t="s">
        <v>1151</v>
      </c>
      <c r="F71" s="121"/>
      <c r="G71" s="121" t="s">
        <v>337</v>
      </c>
      <c r="H71" s="121" t="s">
        <v>885</v>
      </c>
      <c r="I71" s="139" t="s">
        <v>1149</v>
      </c>
      <c r="J71" s="140"/>
      <c r="K71" s="121"/>
      <c r="L71" s="137">
        <v>1</v>
      </c>
      <c r="M71" s="121" t="s">
        <v>1221</v>
      </c>
    </row>
    <row r="72" spans="1:13" x14ac:dyDescent="0.3">
      <c r="A72" s="116">
        <v>68</v>
      </c>
      <c r="B72" s="119">
        <v>29</v>
      </c>
      <c r="C72" s="141" t="s">
        <v>15</v>
      </c>
      <c r="D72" s="121" t="s">
        <v>16</v>
      </c>
      <c r="E72" s="119" t="s">
        <v>1154</v>
      </c>
      <c r="F72" s="119">
        <v>5</v>
      </c>
      <c r="G72" s="119" t="s">
        <v>1155</v>
      </c>
      <c r="H72" s="119" t="s">
        <v>1155</v>
      </c>
      <c r="I72" s="119" t="s">
        <v>1156</v>
      </c>
      <c r="J72" s="119">
        <v>5</v>
      </c>
      <c r="K72" s="142">
        <v>2.5</v>
      </c>
      <c r="L72" s="119">
        <v>100</v>
      </c>
      <c r="M72" s="121" t="s">
        <v>1157</v>
      </c>
    </row>
    <row r="73" spans="1:13" ht="53.05" x14ac:dyDescent="0.3">
      <c r="A73" s="116">
        <v>69</v>
      </c>
      <c r="B73" s="119"/>
      <c r="C73" s="141" t="s">
        <v>15</v>
      </c>
      <c r="D73" s="121" t="s">
        <v>16</v>
      </c>
      <c r="E73" s="121" t="s">
        <v>1158</v>
      </c>
      <c r="F73" s="119" t="s">
        <v>342</v>
      </c>
      <c r="G73" s="121" t="s">
        <v>1212</v>
      </c>
      <c r="H73" s="121" t="s">
        <v>1212</v>
      </c>
      <c r="I73" s="121" t="s">
        <v>1159</v>
      </c>
      <c r="J73" s="119">
        <v>5</v>
      </c>
      <c r="K73" s="119">
        <v>0.25</v>
      </c>
      <c r="L73" s="137">
        <v>1</v>
      </c>
      <c r="M73" s="121" t="s">
        <v>1160</v>
      </c>
    </row>
    <row r="74" spans="1:13" ht="35.35" x14ac:dyDescent="0.3">
      <c r="A74" s="116">
        <v>70</v>
      </c>
      <c r="B74" s="119"/>
      <c r="C74" s="143"/>
      <c r="D74" s="121" t="s">
        <v>1161</v>
      </c>
      <c r="E74" s="121" t="s">
        <v>1162</v>
      </c>
      <c r="F74" s="119" t="s">
        <v>470</v>
      </c>
      <c r="G74" s="121" t="s">
        <v>1212</v>
      </c>
      <c r="H74" s="121" t="s">
        <v>1212</v>
      </c>
      <c r="I74" s="121" t="s">
        <v>1163</v>
      </c>
      <c r="J74" s="119">
        <v>5</v>
      </c>
      <c r="K74" s="119">
        <v>1.4847999999999999</v>
      </c>
      <c r="L74" s="137">
        <v>1</v>
      </c>
      <c r="M74" s="121" t="s">
        <v>1164</v>
      </c>
    </row>
    <row r="75" spans="1:13" ht="53.05" x14ac:dyDescent="0.3">
      <c r="A75" s="116">
        <v>71</v>
      </c>
      <c r="B75" s="119">
        <v>36</v>
      </c>
      <c r="C75" s="144"/>
      <c r="D75" s="121" t="s">
        <v>542</v>
      </c>
      <c r="E75" s="119" t="s">
        <v>1154</v>
      </c>
      <c r="F75" s="119">
        <v>10</v>
      </c>
      <c r="G75" s="119" t="s">
        <v>1165</v>
      </c>
      <c r="H75" s="119" t="s">
        <v>1165</v>
      </c>
      <c r="I75" s="119" t="s">
        <v>1156</v>
      </c>
      <c r="J75" s="119">
        <v>5</v>
      </c>
      <c r="K75" s="119">
        <v>10</v>
      </c>
      <c r="L75" s="119">
        <v>100</v>
      </c>
      <c r="M75" s="119" t="s">
        <v>1166</v>
      </c>
    </row>
    <row r="76" spans="1:13" ht="53.05" x14ac:dyDescent="0.3">
      <c r="A76" s="116">
        <v>72</v>
      </c>
      <c r="B76" s="119"/>
      <c r="C76" s="144"/>
      <c r="D76" s="121" t="s">
        <v>542</v>
      </c>
      <c r="E76" s="121" t="s">
        <v>1167</v>
      </c>
      <c r="F76" s="121" t="s">
        <v>1168</v>
      </c>
      <c r="G76" s="119" t="s">
        <v>1169</v>
      </c>
      <c r="H76" s="119" t="s">
        <v>1169</v>
      </c>
      <c r="I76" s="119" t="s">
        <v>1156</v>
      </c>
      <c r="J76" s="119">
        <v>5</v>
      </c>
      <c r="K76" s="119">
        <v>15</v>
      </c>
      <c r="L76" s="119">
        <v>100</v>
      </c>
      <c r="M76" s="119"/>
    </row>
    <row r="77" spans="1:13" ht="53.05" x14ac:dyDescent="0.3">
      <c r="A77" s="116">
        <v>73</v>
      </c>
      <c r="B77" s="119"/>
      <c r="C77" s="144"/>
      <c r="D77" s="121" t="s">
        <v>542</v>
      </c>
      <c r="E77" s="121" t="s">
        <v>1170</v>
      </c>
      <c r="F77" s="121" t="s">
        <v>1177</v>
      </c>
      <c r="G77" s="121" t="s">
        <v>1176</v>
      </c>
      <c r="H77" s="121" t="s">
        <v>1176</v>
      </c>
      <c r="I77" s="121" t="s">
        <v>1175</v>
      </c>
      <c r="J77" s="119">
        <v>5</v>
      </c>
      <c r="K77" s="119">
        <v>0.99399999999999999</v>
      </c>
      <c r="L77" s="145">
        <v>100</v>
      </c>
      <c r="M77" s="119"/>
    </row>
    <row r="78" spans="1:13" x14ac:dyDescent="0.3">
      <c r="A78" s="116">
        <v>74</v>
      </c>
      <c r="B78" s="119">
        <v>47</v>
      </c>
      <c r="C78" s="120" t="s">
        <v>555</v>
      </c>
      <c r="D78" s="121" t="s">
        <v>556</v>
      </c>
      <c r="E78" s="119" t="s">
        <v>1171</v>
      </c>
      <c r="F78" s="119" t="s">
        <v>1172</v>
      </c>
      <c r="G78" s="119" t="s">
        <v>1169</v>
      </c>
      <c r="H78" s="119" t="s">
        <v>1169</v>
      </c>
      <c r="I78" s="119" t="s">
        <v>1156</v>
      </c>
      <c r="J78" s="119">
        <v>5</v>
      </c>
      <c r="K78" s="119">
        <v>74.8</v>
      </c>
      <c r="L78" s="119">
        <v>100</v>
      </c>
      <c r="M78" s="119"/>
    </row>
    <row r="79" spans="1:13" x14ac:dyDescent="0.3">
      <c r="A79" s="116">
        <v>75</v>
      </c>
      <c r="B79" s="119">
        <v>48</v>
      </c>
      <c r="C79" s="120" t="s">
        <v>561</v>
      </c>
      <c r="D79" s="121" t="s">
        <v>562</v>
      </c>
      <c r="E79" s="121" t="s">
        <v>1173</v>
      </c>
      <c r="F79" s="119" t="s">
        <v>1174</v>
      </c>
      <c r="G79" s="119" t="s">
        <v>1169</v>
      </c>
      <c r="H79" s="119" t="s">
        <v>1169</v>
      </c>
      <c r="I79" s="119" t="s">
        <v>1156</v>
      </c>
      <c r="J79" s="119">
        <v>5</v>
      </c>
      <c r="K79" s="119">
        <v>16.5</v>
      </c>
      <c r="L79" s="119">
        <v>100</v>
      </c>
      <c r="M79" s="119"/>
    </row>
    <row r="80" spans="1:13" ht="35.35" x14ac:dyDescent="0.3">
      <c r="A80" s="116">
        <v>76</v>
      </c>
      <c r="B80" s="119">
        <v>55</v>
      </c>
      <c r="C80" s="119"/>
      <c r="D80" s="146" t="s">
        <v>571</v>
      </c>
      <c r="E80" s="119" t="s">
        <v>1171</v>
      </c>
      <c r="F80" s="119" t="s">
        <v>370</v>
      </c>
      <c r="G80" s="119" t="s">
        <v>1169</v>
      </c>
      <c r="H80" s="119" t="s">
        <v>1169</v>
      </c>
      <c r="I80" s="119" t="s">
        <v>1156</v>
      </c>
      <c r="J80" s="119">
        <v>5</v>
      </c>
      <c r="K80" s="119">
        <v>6.6</v>
      </c>
      <c r="L80" s="119">
        <v>100</v>
      </c>
      <c r="M80" s="119"/>
    </row>
    <row r="81" spans="1:13" ht="35.35" x14ac:dyDescent="0.3">
      <c r="A81" s="116">
        <v>77</v>
      </c>
      <c r="B81" s="119">
        <v>80</v>
      </c>
      <c r="C81" s="120" t="s">
        <v>19</v>
      </c>
      <c r="D81" s="121" t="s">
        <v>20</v>
      </c>
      <c r="E81" s="121"/>
      <c r="F81" s="147"/>
      <c r="G81" s="121" t="s">
        <v>21</v>
      </c>
      <c r="H81" s="121" t="s">
        <v>21</v>
      </c>
      <c r="I81" s="121" t="s">
        <v>1153</v>
      </c>
      <c r="J81" s="119" t="s">
        <v>1219</v>
      </c>
      <c r="K81" s="121"/>
      <c r="L81" s="137">
        <v>0</v>
      </c>
      <c r="M81" s="121"/>
    </row>
    <row r="82" spans="1:13" ht="53.05" x14ac:dyDescent="0.3">
      <c r="A82" s="116">
        <v>78</v>
      </c>
      <c r="B82" s="119">
        <v>81</v>
      </c>
      <c r="C82" s="120" t="s">
        <v>26</v>
      </c>
      <c r="D82" s="121" t="s">
        <v>27</v>
      </c>
      <c r="E82" s="119" t="s">
        <v>28</v>
      </c>
      <c r="F82" s="121" t="s">
        <v>1223</v>
      </c>
      <c r="G82" s="121" t="s">
        <v>21</v>
      </c>
      <c r="H82" s="121" t="s">
        <v>21</v>
      </c>
      <c r="I82" s="121" t="s">
        <v>1153</v>
      </c>
      <c r="J82" s="119" t="s">
        <v>1152</v>
      </c>
      <c r="K82" s="121"/>
      <c r="L82" s="137">
        <v>0</v>
      </c>
      <c r="M82" s="148"/>
    </row>
    <row r="83" spans="1:13" ht="35.35" x14ac:dyDescent="0.3">
      <c r="A83" s="116">
        <v>79</v>
      </c>
      <c r="B83" s="119">
        <v>114</v>
      </c>
      <c r="C83" s="120" t="s">
        <v>231</v>
      </c>
      <c r="D83" s="121" t="s">
        <v>232</v>
      </c>
      <c r="E83" s="121" t="s">
        <v>1222</v>
      </c>
      <c r="F83" s="121" t="s">
        <v>1224</v>
      </c>
      <c r="G83" s="121" t="s">
        <v>21</v>
      </c>
      <c r="H83" s="121" t="s">
        <v>21</v>
      </c>
      <c r="I83" s="121" t="s">
        <v>1238</v>
      </c>
      <c r="J83" s="119" t="s">
        <v>1152</v>
      </c>
      <c r="K83" s="149">
        <v>60200</v>
      </c>
      <c r="L83" s="137">
        <v>0.31</v>
      </c>
      <c r="M83" s="148" t="s">
        <v>955</v>
      </c>
    </row>
    <row r="84" spans="1:13" ht="176.75" x14ac:dyDescent="0.3">
      <c r="A84" s="116">
        <v>80</v>
      </c>
      <c r="B84" s="121">
        <v>116</v>
      </c>
      <c r="C84" s="120" t="s">
        <v>234</v>
      </c>
      <c r="D84" s="121" t="s">
        <v>235</v>
      </c>
      <c r="E84" s="121" t="s">
        <v>1227</v>
      </c>
      <c r="F84" s="121" t="s">
        <v>956</v>
      </c>
      <c r="G84" s="121" t="s">
        <v>237</v>
      </c>
      <c r="H84" s="121" t="s">
        <v>237</v>
      </c>
      <c r="I84" s="121" t="s">
        <v>238</v>
      </c>
      <c r="J84" s="121" t="s">
        <v>1152</v>
      </c>
      <c r="K84" s="121" t="s">
        <v>957</v>
      </c>
      <c r="L84" s="137">
        <v>1</v>
      </c>
      <c r="M84" s="121" t="s">
        <v>239</v>
      </c>
    </row>
    <row r="85" spans="1:13" ht="70.7" x14ac:dyDescent="0.3">
      <c r="A85" s="116">
        <v>81</v>
      </c>
      <c r="B85" s="121">
        <v>118</v>
      </c>
      <c r="C85" s="120" t="s">
        <v>240</v>
      </c>
      <c r="D85" s="121" t="s">
        <v>241</v>
      </c>
      <c r="E85" s="121" t="s">
        <v>1222</v>
      </c>
      <c r="F85" s="150"/>
      <c r="G85" s="150"/>
      <c r="H85" s="150"/>
      <c r="I85" s="121" t="s">
        <v>1225</v>
      </c>
      <c r="J85" s="119"/>
      <c r="K85" s="119"/>
      <c r="L85" s="121"/>
      <c r="M85" s="121" t="s">
        <v>242</v>
      </c>
    </row>
    <row r="86" spans="1:13" ht="53.05" x14ac:dyDescent="0.3">
      <c r="A86" s="116">
        <v>82</v>
      </c>
      <c r="B86" s="121">
        <v>106</v>
      </c>
      <c r="C86" s="120" t="s">
        <v>243</v>
      </c>
      <c r="D86" s="121" t="s">
        <v>244</v>
      </c>
      <c r="E86" s="121" t="s">
        <v>1222</v>
      </c>
      <c r="F86" s="121"/>
      <c r="G86" s="121"/>
      <c r="H86" s="121"/>
      <c r="I86" s="121" t="s">
        <v>1225</v>
      </c>
      <c r="J86" s="119"/>
      <c r="K86" s="119"/>
      <c r="L86" s="121"/>
      <c r="M86" s="121" t="s">
        <v>1226</v>
      </c>
    </row>
    <row r="87" spans="1:13" ht="53.05" x14ac:dyDescent="0.3">
      <c r="A87" s="116">
        <v>83</v>
      </c>
      <c r="B87" s="121">
        <v>104</v>
      </c>
      <c r="C87" s="120" t="s">
        <v>246</v>
      </c>
      <c r="D87" s="121" t="s">
        <v>247</v>
      </c>
      <c r="E87" s="121" t="s">
        <v>1222</v>
      </c>
      <c r="F87" s="121"/>
      <c r="G87" s="121"/>
      <c r="H87" s="121"/>
      <c r="I87" s="121" t="s">
        <v>1225</v>
      </c>
      <c r="J87" s="119"/>
      <c r="K87" s="119"/>
      <c r="L87" s="121"/>
      <c r="M87" s="121" t="s">
        <v>248</v>
      </c>
    </row>
    <row r="88" spans="1:13" ht="35.35" x14ac:dyDescent="0.3">
      <c r="A88" s="116">
        <v>84</v>
      </c>
      <c r="B88" s="151">
        <v>83</v>
      </c>
      <c r="C88" s="152" t="s">
        <v>1228</v>
      </c>
      <c r="D88" s="151" t="s">
        <v>1229</v>
      </c>
      <c r="E88" s="151" t="s">
        <v>1230</v>
      </c>
      <c r="F88" s="153" t="s">
        <v>1231</v>
      </c>
      <c r="G88" s="151" t="s">
        <v>1230</v>
      </c>
      <c r="H88" s="151" t="s">
        <v>1232</v>
      </c>
      <c r="I88" s="154" t="s">
        <v>1233</v>
      </c>
      <c r="J88" s="154">
        <v>5</v>
      </c>
      <c r="K88" s="154" t="s">
        <v>1234</v>
      </c>
      <c r="L88" s="154">
        <v>100</v>
      </c>
      <c r="M88" s="155">
        <v>1</v>
      </c>
    </row>
    <row r="89" spans="1:13" ht="35.35" x14ac:dyDescent="0.3">
      <c r="A89" s="116">
        <v>85</v>
      </c>
      <c r="B89" s="151">
        <v>85</v>
      </c>
      <c r="C89" s="152" t="s">
        <v>1235</v>
      </c>
      <c r="D89" s="151" t="s">
        <v>1236</v>
      </c>
      <c r="E89" s="151" t="s">
        <v>1230</v>
      </c>
      <c r="F89" s="154">
        <v>23</v>
      </c>
      <c r="G89" s="151" t="s">
        <v>1230</v>
      </c>
      <c r="H89" s="151" t="s">
        <v>1232</v>
      </c>
      <c r="I89" s="154" t="s">
        <v>1237</v>
      </c>
      <c r="J89" s="154">
        <v>5</v>
      </c>
      <c r="K89" s="154"/>
      <c r="L89" s="154"/>
      <c r="M89" s="155"/>
    </row>
    <row r="90" spans="1:13" ht="409.6" x14ac:dyDescent="0.3">
      <c r="A90" s="116">
        <v>86</v>
      </c>
      <c r="B90" s="1">
        <v>18</v>
      </c>
      <c r="C90" s="1" t="s">
        <v>90</v>
      </c>
      <c r="D90" s="1" t="s">
        <v>1239</v>
      </c>
      <c r="E90" s="1" t="s">
        <v>92</v>
      </c>
      <c r="F90" s="1" t="s">
        <v>1240</v>
      </c>
      <c r="G90" s="1" t="s">
        <v>94</v>
      </c>
      <c r="H90" s="1" t="s">
        <v>95</v>
      </c>
      <c r="I90" s="1" t="s">
        <v>1034</v>
      </c>
      <c r="J90" s="1" t="s">
        <v>1241</v>
      </c>
      <c r="K90" s="1" t="s">
        <v>1242</v>
      </c>
      <c r="L90" s="18">
        <v>0.8</v>
      </c>
      <c r="M90" s="1" t="s">
        <v>1243</v>
      </c>
    </row>
    <row r="91" spans="1:13" ht="88.4" x14ac:dyDescent="0.3">
      <c r="A91" s="116">
        <v>87</v>
      </c>
      <c r="B91" s="108">
        <v>111</v>
      </c>
      <c r="C91" s="16" t="s">
        <v>100</v>
      </c>
      <c r="D91" s="156" t="s">
        <v>101</v>
      </c>
      <c r="E91" s="1" t="s">
        <v>1244</v>
      </c>
      <c r="F91" s="1" t="s">
        <v>1245</v>
      </c>
      <c r="G91" s="1" t="s">
        <v>104</v>
      </c>
      <c r="H91" s="1" t="s">
        <v>1246</v>
      </c>
      <c r="I91" s="1" t="s">
        <v>1247</v>
      </c>
      <c r="J91" s="1" t="s">
        <v>1248</v>
      </c>
      <c r="K91" s="1">
        <v>811130</v>
      </c>
      <c r="L91" s="18">
        <v>0.1</v>
      </c>
      <c r="M91" s="1" t="s">
        <v>1261</v>
      </c>
    </row>
    <row r="92" spans="1:13" ht="63.5" customHeight="1" x14ac:dyDescent="0.3">
      <c r="A92" s="116">
        <v>88</v>
      </c>
      <c r="B92" s="124">
        <v>16</v>
      </c>
      <c r="C92" s="130" t="s">
        <v>864</v>
      </c>
      <c r="D92" s="124" t="s">
        <v>865</v>
      </c>
      <c r="E92" s="124" t="s">
        <v>867</v>
      </c>
      <c r="F92" s="124" t="s">
        <v>1250</v>
      </c>
      <c r="G92" s="124" t="s">
        <v>867</v>
      </c>
      <c r="H92" s="124" t="s">
        <v>1251</v>
      </c>
      <c r="I92" s="124" t="s">
        <v>1252</v>
      </c>
      <c r="J92" s="124" t="s">
        <v>1253</v>
      </c>
      <c r="K92" s="157">
        <v>35000</v>
      </c>
      <c r="L92" s="126"/>
      <c r="M92" s="124" t="s">
        <v>1254</v>
      </c>
    </row>
    <row r="93" spans="1:13" ht="123.75" x14ac:dyDescent="0.3">
      <c r="A93" s="116">
        <v>89</v>
      </c>
      <c r="B93" s="124">
        <v>87</v>
      </c>
      <c r="C93" s="124" t="s">
        <v>352</v>
      </c>
      <c r="D93" s="124" t="s">
        <v>353</v>
      </c>
      <c r="E93" s="124" t="s">
        <v>690</v>
      </c>
      <c r="F93" s="124" t="s">
        <v>1255</v>
      </c>
      <c r="G93" s="124" t="s">
        <v>1256</v>
      </c>
      <c r="H93" s="124" t="s">
        <v>1257</v>
      </c>
      <c r="I93" s="124" t="s">
        <v>1252</v>
      </c>
      <c r="J93" s="124">
        <v>3</v>
      </c>
      <c r="K93" s="124">
        <v>219.7</v>
      </c>
      <c r="L93" s="126"/>
      <c r="M93" s="124" t="s">
        <v>1260</v>
      </c>
    </row>
    <row r="94" spans="1:13" ht="53.05" x14ac:dyDescent="0.3">
      <c r="A94" s="116">
        <v>90</v>
      </c>
      <c r="B94" s="1">
        <v>128</v>
      </c>
      <c r="C94" s="2"/>
      <c r="D94" s="1" t="s">
        <v>360</v>
      </c>
      <c r="E94" s="1" t="s">
        <v>690</v>
      </c>
      <c r="F94" s="1"/>
      <c r="G94" s="1" t="s">
        <v>314</v>
      </c>
      <c r="H94" s="1" t="s">
        <v>344</v>
      </c>
      <c r="I94" s="1" t="s">
        <v>1259</v>
      </c>
      <c r="J94" s="1"/>
      <c r="K94" s="1"/>
      <c r="L94" s="18"/>
      <c r="M94" s="1" t="s">
        <v>1258</v>
      </c>
    </row>
  </sheetData>
  <mergeCells count="1">
    <mergeCell ref="A2:M2"/>
  </mergeCells>
  <pageMargins left="0.70866141732283472" right="0.70866141732283472" top="0.74803149606299213" bottom="0.74803149606299213" header="0.31496062992125984" footer="0.31496062992125984"/>
  <pageSetup paperSize="9" scale="22"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8"/>
  <sheetViews>
    <sheetView tabSelected="1" view="pageBreakPreview" topLeftCell="A166" zoomScale="60" zoomScaleNormal="50" workbookViewId="0">
      <selection activeCell="A2" sqref="A2:M2"/>
    </sheetView>
  </sheetViews>
  <sheetFormatPr defaultRowHeight="15.05" x14ac:dyDescent="0.3"/>
  <cols>
    <col min="1" max="1" width="9.6640625" customWidth="1"/>
    <col min="2" max="2" width="15.5546875" customWidth="1"/>
    <col min="3" max="3" width="22.33203125" customWidth="1"/>
    <col min="4" max="4" width="67.33203125" customWidth="1"/>
    <col min="5" max="5" width="39" customWidth="1"/>
    <col min="6" max="6" width="35" customWidth="1"/>
    <col min="7" max="7" width="35.6640625" customWidth="1"/>
    <col min="8" max="8" width="37.5546875" customWidth="1"/>
    <col min="9" max="9" width="33.109375" customWidth="1"/>
    <col min="10" max="10" width="43.109375" customWidth="1"/>
    <col min="11" max="11" width="44.109375" customWidth="1"/>
    <col min="12" max="12" width="18.44140625" customWidth="1"/>
    <col min="13" max="13" width="179" customWidth="1"/>
  </cols>
  <sheetData>
    <row r="1" spans="1:13" s="230" customFormat="1" ht="17.7" customHeight="1" x14ac:dyDescent="0.3">
      <c r="A1" s="256"/>
      <c r="B1" s="256"/>
      <c r="C1" s="256"/>
      <c r="D1" s="256"/>
      <c r="E1" s="256"/>
      <c r="F1" s="256"/>
      <c r="G1" s="256"/>
      <c r="H1" s="256"/>
      <c r="I1" s="256"/>
      <c r="J1" s="256"/>
      <c r="K1" s="256"/>
      <c r="L1" s="256"/>
      <c r="M1" s="256" t="s">
        <v>30</v>
      </c>
    </row>
    <row r="2" spans="1:13" ht="19.8" customHeight="1" x14ac:dyDescent="0.3">
      <c r="A2" s="274" t="s">
        <v>1727</v>
      </c>
      <c r="B2" s="274"/>
      <c r="C2" s="274"/>
      <c r="D2" s="274"/>
      <c r="E2" s="274"/>
      <c r="F2" s="274"/>
      <c r="G2" s="274"/>
      <c r="H2" s="274"/>
      <c r="I2" s="274"/>
      <c r="J2" s="274"/>
      <c r="K2" s="274"/>
      <c r="L2" s="274"/>
      <c r="M2" s="274"/>
    </row>
    <row r="3" spans="1:13" s="231" customFormat="1" ht="88.55" customHeight="1" x14ac:dyDescent="0.3">
      <c r="A3" s="188" t="s">
        <v>0</v>
      </c>
      <c r="B3" s="188" t="s">
        <v>1</v>
      </c>
      <c r="C3" s="188" t="s">
        <v>2</v>
      </c>
      <c r="D3" s="189" t="s">
        <v>3</v>
      </c>
      <c r="E3" s="189" t="s">
        <v>4</v>
      </c>
      <c r="F3" s="189" t="s">
        <v>29</v>
      </c>
      <c r="G3" s="189" t="s">
        <v>5</v>
      </c>
      <c r="H3" s="189" t="s">
        <v>6</v>
      </c>
      <c r="I3" s="189" t="s">
        <v>7</v>
      </c>
      <c r="J3" s="189" t="s">
        <v>1470</v>
      </c>
      <c r="K3" s="189" t="s">
        <v>8</v>
      </c>
      <c r="L3" s="190" t="s">
        <v>9</v>
      </c>
      <c r="M3" s="189" t="s">
        <v>372</v>
      </c>
    </row>
    <row r="4" spans="1:13" s="229" customFormat="1" ht="17.7" customHeight="1" x14ac:dyDescent="0.3">
      <c r="A4" s="24">
        <v>1</v>
      </c>
      <c r="B4" s="24">
        <v>2</v>
      </c>
      <c r="C4" s="24">
        <v>3</v>
      </c>
      <c r="D4" s="24">
        <v>4</v>
      </c>
      <c r="E4" s="24" t="s">
        <v>32</v>
      </c>
      <c r="F4" s="24" t="s">
        <v>33</v>
      </c>
      <c r="G4" s="24" t="s">
        <v>34</v>
      </c>
      <c r="H4" s="24" t="s">
        <v>35</v>
      </c>
      <c r="I4" s="24" t="s">
        <v>36</v>
      </c>
      <c r="J4" s="24" t="s">
        <v>37</v>
      </c>
      <c r="K4" s="24" t="s">
        <v>38</v>
      </c>
      <c r="L4" s="24">
        <v>12</v>
      </c>
      <c r="M4" s="24">
        <v>13</v>
      </c>
    </row>
    <row r="5" spans="1:13" ht="40.6" customHeight="1" x14ac:dyDescent="0.3">
      <c r="A5" s="3">
        <v>1</v>
      </c>
      <c r="B5" s="15">
        <v>63</v>
      </c>
      <c r="C5" s="16"/>
      <c r="D5" s="15" t="s">
        <v>1471</v>
      </c>
      <c r="E5" s="15" t="s">
        <v>1472</v>
      </c>
      <c r="F5" s="247" t="s">
        <v>1473</v>
      </c>
      <c r="G5" s="247"/>
      <c r="H5" s="15" t="s">
        <v>1474</v>
      </c>
      <c r="I5" s="247" t="s">
        <v>1475</v>
      </c>
      <c r="J5" s="247">
        <v>5</v>
      </c>
      <c r="K5" s="247">
        <v>83.55</v>
      </c>
      <c r="L5" s="248">
        <v>1</v>
      </c>
      <c r="M5" s="30"/>
    </row>
    <row r="6" spans="1:13" ht="35.35" x14ac:dyDescent="0.3">
      <c r="A6" s="3">
        <v>2</v>
      </c>
      <c r="B6" s="15">
        <v>64</v>
      </c>
      <c r="C6" s="16" t="s">
        <v>870</v>
      </c>
      <c r="D6" s="15" t="s">
        <v>869</v>
      </c>
      <c r="E6" s="15" t="s">
        <v>1472</v>
      </c>
      <c r="F6" s="247" t="s">
        <v>1476</v>
      </c>
      <c r="G6" s="247"/>
      <c r="H6" s="15" t="s">
        <v>1477</v>
      </c>
      <c r="I6" s="247" t="s">
        <v>1478</v>
      </c>
      <c r="J6" s="247">
        <v>5</v>
      </c>
      <c r="K6" s="247"/>
      <c r="L6" s="248">
        <v>1</v>
      </c>
      <c r="M6" s="30"/>
    </row>
    <row r="7" spans="1:13" ht="44.55" customHeight="1" x14ac:dyDescent="0.3">
      <c r="A7" s="3">
        <v>3</v>
      </c>
      <c r="B7" s="15">
        <v>65</v>
      </c>
      <c r="C7" s="16" t="s">
        <v>1479</v>
      </c>
      <c r="D7" s="15" t="s">
        <v>1480</v>
      </c>
      <c r="E7" s="15" t="s">
        <v>1472</v>
      </c>
      <c r="F7" s="4" t="s">
        <v>1481</v>
      </c>
      <c r="G7" s="3"/>
      <c r="H7" s="15" t="s">
        <v>1477</v>
      </c>
      <c r="I7" s="3" t="s">
        <v>1482</v>
      </c>
      <c r="J7" s="4">
        <v>5</v>
      </c>
      <c r="K7" s="4"/>
      <c r="L7" s="213">
        <v>1</v>
      </c>
      <c r="M7" s="242"/>
    </row>
    <row r="8" spans="1:13" ht="88.4" x14ac:dyDescent="0.3">
      <c r="A8" s="3">
        <v>4</v>
      </c>
      <c r="B8" s="15">
        <v>6</v>
      </c>
      <c r="C8" s="16" t="s">
        <v>1483</v>
      </c>
      <c r="D8" s="15" t="s">
        <v>1484</v>
      </c>
      <c r="E8" s="15" t="s">
        <v>1472</v>
      </c>
      <c r="F8" s="247" t="s">
        <v>1485</v>
      </c>
      <c r="G8" s="247" t="s">
        <v>871</v>
      </c>
      <c r="H8" s="15" t="s">
        <v>1486</v>
      </c>
      <c r="I8" s="4" t="s">
        <v>1478</v>
      </c>
      <c r="J8" s="4">
        <v>5</v>
      </c>
      <c r="K8" s="4">
        <v>2460.85</v>
      </c>
      <c r="L8" s="213">
        <v>1</v>
      </c>
      <c r="M8" s="242"/>
    </row>
    <row r="9" spans="1:13" ht="61.55" customHeight="1" x14ac:dyDescent="0.3">
      <c r="A9" s="3">
        <v>5</v>
      </c>
      <c r="B9" s="247">
        <v>16</v>
      </c>
      <c r="C9" s="16" t="s">
        <v>864</v>
      </c>
      <c r="D9" s="15" t="s">
        <v>865</v>
      </c>
      <c r="E9" s="247" t="s">
        <v>866</v>
      </c>
      <c r="F9" s="247" t="s">
        <v>1487</v>
      </c>
      <c r="G9" s="247" t="s">
        <v>579</v>
      </c>
      <c r="H9" s="247" t="s">
        <v>866</v>
      </c>
      <c r="I9" s="247" t="s">
        <v>1488</v>
      </c>
      <c r="J9" s="247">
        <v>3</v>
      </c>
      <c r="K9" s="247" t="s">
        <v>1489</v>
      </c>
      <c r="L9" s="248">
        <v>1</v>
      </c>
      <c r="M9" s="3"/>
    </row>
    <row r="10" spans="1:13" ht="43.2" customHeight="1" x14ac:dyDescent="0.3">
      <c r="A10" s="3">
        <v>6</v>
      </c>
      <c r="B10" s="232">
        <v>30</v>
      </c>
      <c r="C10" s="16" t="s">
        <v>398</v>
      </c>
      <c r="D10" s="15" t="s">
        <v>399</v>
      </c>
      <c r="E10" s="15" t="s">
        <v>1605</v>
      </c>
      <c r="F10" s="232" t="s">
        <v>1110</v>
      </c>
      <c r="G10" s="15" t="s">
        <v>1111</v>
      </c>
      <c r="H10" s="15" t="s">
        <v>1111</v>
      </c>
      <c r="I10" s="15" t="s">
        <v>929</v>
      </c>
      <c r="J10" s="232">
        <v>5</v>
      </c>
      <c r="K10" s="232">
        <v>3</v>
      </c>
      <c r="L10" s="233">
        <v>0</v>
      </c>
      <c r="M10" s="15"/>
    </row>
    <row r="11" spans="1:13" ht="45.85" customHeight="1" x14ac:dyDescent="0.3">
      <c r="A11" s="3">
        <v>7</v>
      </c>
      <c r="B11" s="232">
        <v>30</v>
      </c>
      <c r="C11" s="16" t="s">
        <v>398</v>
      </c>
      <c r="D11" s="15" t="s">
        <v>399</v>
      </c>
      <c r="E11" s="15" t="s">
        <v>1112</v>
      </c>
      <c r="F11" s="232" t="s">
        <v>1113</v>
      </c>
      <c r="G11" s="15" t="s">
        <v>1114</v>
      </c>
      <c r="H11" s="15" t="s">
        <v>1114</v>
      </c>
      <c r="I11" s="15" t="s">
        <v>602</v>
      </c>
      <c r="J11" s="232">
        <v>1</v>
      </c>
      <c r="K11" s="232">
        <v>1.1000000000000001</v>
      </c>
      <c r="L11" s="233"/>
      <c r="M11" s="15"/>
    </row>
    <row r="12" spans="1:13" ht="101.45" customHeight="1" x14ac:dyDescent="0.3">
      <c r="A12" s="3">
        <v>8</v>
      </c>
      <c r="B12" s="232"/>
      <c r="C12" s="16"/>
      <c r="D12" s="4" t="s">
        <v>405</v>
      </c>
      <c r="E12" s="15" t="s">
        <v>1115</v>
      </c>
      <c r="F12" s="15">
        <v>1</v>
      </c>
      <c r="G12" s="15" t="s">
        <v>407</v>
      </c>
      <c r="H12" s="15" t="s">
        <v>408</v>
      </c>
      <c r="I12" s="15" t="s">
        <v>929</v>
      </c>
      <c r="J12" s="15">
        <v>3</v>
      </c>
      <c r="K12" s="15">
        <v>800</v>
      </c>
      <c r="L12" s="233">
        <v>0</v>
      </c>
      <c r="M12" s="17"/>
    </row>
    <row r="13" spans="1:13" ht="38" customHeight="1" x14ac:dyDescent="0.3">
      <c r="A13" s="3">
        <v>9</v>
      </c>
      <c r="B13" s="232">
        <v>30</v>
      </c>
      <c r="C13" s="16" t="s">
        <v>398</v>
      </c>
      <c r="D13" s="15" t="s">
        <v>410</v>
      </c>
      <c r="E13" s="15" t="s">
        <v>1115</v>
      </c>
      <c r="F13" s="232" t="s">
        <v>411</v>
      </c>
      <c r="G13" s="15" t="s">
        <v>407</v>
      </c>
      <c r="H13" s="15" t="s">
        <v>407</v>
      </c>
      <c r="I13" s="232" t="s">
        <v>931</v>
      </c>
      <c r="J13" s="232">
        <v>5</v>
      </c>
      <c r="K13" s="232">
        <v>0.2</v>
      </c>
      <c r="L13" s="233">
        <v>1</v>
      </c>
      <c r="M13" s="17"/>
    </row>
    <row r="14" spans="1:13" ht="43.2" customHeight="1" x14ac:dyDescent="0.3">
      <c r="A14" s="3">
        <v>10</v>
      </c>
      <c r="B14" s="15">
        <v>53</v>
      </c>
      <c r="C14" s="16" t="s">
        <v>428</v>
      </c>
      <c r="D14" s="4" t="s">
        <v>429</v>
      </c>
      <c r="E14" s="247" t="s">
        <v>430</v>
      </c>
      <c r="F14" s="247" t="s">
        <v>431</v>
      </c>
      <c r="G14" s="15" t="s">
        <v>1490</v>
      </c>
      <c r="H14" s="15" t="s">
        <v>1490</v>
      </c>
      <c r="I14" s="250" t="s">
        <v>931</v>
      </c>
      <c r="J14" s="247">
        <v>3</v>
      </c>
      <c r="K14" s="3">
        <v>252.49199999999999</v>
      </c>
      <c r="L14" s="248">
        <v>1</v>
      </c>
      <c r="M14" s="247" t="s">
        <v>1117</v>
      </c>
    </row>
    <row r="15" spans="1:13" ht="55.65" customHeight="1" x14ac:dyDescent="0.3">
      <c r="A15" s="3">
        <v>11</v>
      </c>
      <c r="B15" s="232">
        <v>56</v>
      </c>
      <c r="C15" s="16" t="s">
        <v>419</v>
      </c>
      <c r="D15" s="15" t="s">
        <v>439</v>
      </c>
      <c r="E15" s="15" t="s">
        <v>1118</v>
      </c>
      <c r="F15" s="15" t="s">
        <v>441</v>
      </c>
      <c r="G15" s="15" t="s">
        <v>442</v>
      </c>
      <c r="H15" s="4" t="s">
        <v>449</v>
      </c>
      <c r="I15" s="247" t="s">
        <v>932</v>
      </c>
      <c r="J15" s="247">
        <v>3</v>
      </c>
      <c r="K15" s="15">
        <v>25</v>
      </c>
      <c r="L15" s="233">
        <v>0.8</v>
      </c>
      <c r="M15" s="15" t="s">
        <v>1491</v>
      </c>
    </row>
    <row r="16" spans="1:13" ht="55.65" customHeight="1" x14ac:dyDescent="0.3">
      <c r="A16" s="3">
        <v>12</v>
      </c>
      <c r="B16" s="4">
        <v>53</v>
      </c>
      <c r="C16" s="4" t="s">
        <v>428</v>
      </c>
      <c r="D16" s="4" t="s">
        <v>601</v>
      </c>
      <c r="E16" s="15" t="s">
        <v>1118</v>
      </c>
      <c r="F16" s="3">
        <v>1</v>
      </c>
      <c r="G16" s="4" t="s">
        <v>449</v>
      </c>
      <c r="H16" s="4" t="s">
        <v>449</v>
      </c>
      <c r="I16" s="4" t="s">
        <v>602</v>
      </c>
      <c r="J16" s="247">
        <v>3</v>
      </c>
      <c r="K16" s="15">
        <v>889</v>
      </c>
      <c r="L16" s="248">
        <v>0.5</v>
      </c>
      <c r="M16" s="15" t="s">
        <v>1492</v>
      </c>
    </row>
    <row r="17" spans="1:13" ht="38" customHeight="1" x14ac:dyDescent="0.3">
      <c r="A17" s="3">
        <v>13</v>
      </c>
      <c r="B17" s="232">
        <v>30</v>
      </c>
      <c r="C17" s="16" t="s">
        <v>398</v>
      </c>
      <c r="D17" s="15" t="s">
        <v>399</v>
      </c>
      <c r="E17" s="15" t="s">
        <v>1120</v>
      </c>
      <c r="F17" s="232" t="s">
        <v>1121</v>
      </c>
      <c r="G17" s="15" t="s">
        <v>1122</v>
      </c>
      <c r="H17" s="15" t="s">
        <v>1122</v>
      </c>
      <c r="I17" s="4" t="s">
        <v>602</v>
      </c>
      <c r="J17" s="232">
        <v>5</v>
      </c>
      <c r="K17" s="232">
        <v>2</v>
      </c>
      <c r="L17" s="248">
        <v>0</v>
      </c>
      <c r="M17" s="15"/>
    </row>
    <row r="18" spans="1:13" ht="39.299999999999997" customHeight="1" x14ac:dyDescent="0.3">
      <c r="A18" s="3">
        <v>14</v>
      </c>
      <c r="B18" s="232">
        <v>30</v>
      </c>
      <c r="C18" s="16" t="s">
        <v>398</v>
      </c>
      <c r="D18" s="15" t="s">
        <v>399</v>
      </c>
      <c r="E18" s="15" t="s">
        <v>1123</v>
      </c>
      <c r="F18" s="232">
        <v>25</v>
      </c>
      <c r="G18" s="15" t="s">
        <v>1490</v>
      </c>
      <c r="H18" s="15" t="s">
        <v>1490</v>
      </c>
      <c r="I18" s="247" t="s">
        <v>932</v>
      </c>
      <c r="J18" s="232">
        <v>3</v>
      </c>
      <c r="K18" s="232">
        <v>1.3</v>
      </c>
      <c r="L18" s="248">
        <v>0.5</v>
      </c>
      <c r="M18" s="15" t="s">
        <v>1491</v>
      </c>
    </row>
    <row r="19" spans="1:13" ht="38" customHeight="1" x14ac:dyDescent="0.3">
      <c r="A19" s="3">
        <v>15</v>
      </c>
      <c r="B19" s="232">
        <v>30</v>
      </c>
      <c r="C19" s="16" t="s">
        <v>398</v>
      </c>
      <c r="D19" s="15" t="s">
        <v>399</v>
      </c>
      <c r="E19" s="15" t="s">
        <v>1124</v>
      </c>
      <c r="F19" s="232">
        <v>20</v>
      </c>
      <c r="G19" s="15" t="s">
        <v>1490</v>
      </c>
      <c r="H19" s="15" t="s">
        <v>1490</v>
      </c>
      <c r="I19" s="247" t="s">
        <v>602</v>
      </c>
      <c r="J19" s="232">
        <v>3</v>
      </c>
      <c r="K19" s="232">
        <v>0.1</v>
      </c>
      <c r="L19" s="248">
        <v>0</v>
      </c>
      <c r="M19" s="15"/>
    </row>
    <row r="20" spans="1:13" ht="39.299999999999997" customHeight="1" x14ac:dyDescent="0.3">
      <c r="A20" s="3">
        <v>16</v>
      </c>
      <c r="B20" s="232">
        <v>30</v>
      </c>
      <c r="C20" s="16" t="s">
        <v>398</v>
      </c>
      <c r="D20" s="15" t="s">
        <v>399</v>
      </c>
      <c r="E20" s="15" t="s">
        <v>1189</v>
      </c>
      <c r="F20" s="232">
        <v>10</v>
      </c>
      <c r="G20" s="15" t="s">
        <v>1490</v>
      </c>
      <c r="H20" s="15" t="s">
        <v>1490</v>
      </c>
      <c r="I20" s="247" t="s">
        <v>932</v>
      </c>
      <c r="J20" s="232">
        <v>3</v>
      </c>
      <c r="K20" s="232">
        <v>0.5</v>
      </c>
      <c r="L20" s="248">
        <v>1</v>
      </c>
      <c r="M20" s="15"/>
    </row>
    <row r="21" spans="1:13" ht="53.05" x14ac:dyDescent="0.3">
      <c r="A21" s="3">
        <v>17</v>
      </c>
      <c r="B21" s="232"/>
      <c r="C21" s="16"/>
      <c r="D21" s="201" t="s">
        <v>1125</v>
      </c>
      <c r="E21" s="15" t="s">
        <v>1124</v>
      </c>
      <c r="F21" s="232">
        <v>1</v>
      </c>
      <c r="G21" s="15" t="s">
        <v>1490</v>
      </c>
      <c r="H21" s="15" t="s">
        <v>1490</v>
      </c>
      <c r="I21" s="247" t="s">
        <v>931</v>
      </c>
      <c r="J21" s="232">
        <v>3</v>
      </c>
      <c r="K21" s="232">
        <v>32</v>
      </c>
      <c r="L21" s="248">
        <v>0</v>
      </c>
      <c r="M21" s="15" t="s">
        <v>1491</v>
      </c>
    </row>
    <row r="22" spans="1:13" ht="17.7" x14ac:dyDescent="0.3">
      <c r="A22" s="3">
        <v>18</v>
      </c>
      <c r="B22" s="232">
        <v>30</v>
      </c>
      <c r="C22" s="16" t="s">
        <v>398</v>
      </c>
      <c r="D22" s="15" t="s">
        <v>399</v>
      </c>
      <c r="E22" s="15" t="s">
        <v>1126</v>
      </c>
      <c r="F22" s="232" t="s">
        <v>1127</v>
      </c>
      <c r="G22" s="15" t="s">
        <v>1128</v>
      </c>
      <c r="H22" s="15" t="s">
        <v>1128</v>
      </c>
      <c r="I22" s="15" t="s">
        <v>602</v>
      </c>
      <c r="J22" s="232">
        <v>5</v>
      </c>
      <c r="K22" s="232">
        <v>2</v>
      </c>
      <c r="L22" s="233">
        <v>0</v>
      </c>
      <c r="M22" s="3"/>
    </row>
    <row r="23" spans="1:13" ht="36.65" customHeight="1" x14ac:dyDescent="0.3">
      <c r="A23" s="3">
        <v>19</v>
      </c>
      <c r="B23" s="232">
        <v>56</v>
      </c>
      <c r="C23" s="16" t="s">
        <v>419</v>
      </c>
      <c r="D23" s="15" t="s">
        <v>439</v>
      </c>
      <c r="E23" s="15" t="s">
        <v>1129</v>
      </c>
      <c r="F23" s="232">
        <v>1</v>
      </c>
      <c r="G23" s="15" t="s">
        <v>1490</v>
      </c>
      <c r="H23" s="15" t="s">
        <v>1490</v>
      </c>
      <c r="I23" s="247" t="s">
        <v>602</v>
      </c>
      <c r="J23" s="232">
        <v>3</v>
      </c>
      <c r="K23" s="3"/>
      <c r="L23" s="8">
        <v>0</v>
      </c>
      <c r="M23" s="3"/>
    </row>
    <row r="24" spans="1:13" ht="40.6" customHeight="1" x14ac:dyDescent="0.3">
      <c r="A24" s="3">
        <v>20</v>
      </c>
      <c r="B24" s="232">
        <v>56</v>
      </c>
      <c r="C24" s="16" t="s">
        <v>419</v>
      </c>
      <c r="D24" s="15" t="s">
        <v>1130</v>
      </c>
      <c r="E24" s="15" t="s">
        <v>1131</v>
      </c>
      <c r="F24" s="232">
        <v>1</v>
      </c>
      <c r="G24" s="15" t="s">
        <v>1490</v>
      </c>
      <c r="H24" s="15" t="s">
        <v>1490</v>
      </c>
      <c r="I24" s="247" t="s">
        <v>602</v>
      </c>
      <c r="J24" s="232">
        <v>3</v>
      </c>
      <c r="K24" s="3"/>
      <c r="L24" s="8">
        <v>0</v>
      </c>
      <c r="M24" s="3"/>
    </row>
    <row r="25" spans="1:13" ht="70.7" x14ac:dyDescent="0.3">
      <c r="A25" s="3">
        <v>21</v>
      </c>
      <c r="B25" s="232">
        <v>56</v>
      </c>
      <c r="C25" s="16" t="s">
        <v>419</v>
      </c>
      <c r="D25" s="4" t="s">
        <v>1132</v>
      </c>
      <c r="E25" s="15" t="s">
        <v>1133</v>
      </c>
      <c r="F25" s="232">
        <v>1</v>
      </c>
      <c r="G25" s="15" t="s">
        <v>1134</v>
      </c>
      <c r="H25" s="15" t="s">
        <v>1134</v>
      </c>
      <c r="I25" s="247" t="s">
        <v>1135</v>
      </c>
      <c r="J25" s="232">
        <v>3</v>
      </c>
      <c r="K25" s="232">
        <v>1600</v>
      </c>
      <c r="L25" s="8">
        <v>0</v>
      </c>
      <c r="M25" s="3"/>
    </row>
    <row r="26" spans="1:13" ht="53.05" x14ac:dyDescent="0.3">
      <c r="A26" s="3">
        <v>22</v>
      </c>
      <c r="B26" s="232">
        <v>56</v>
      </c>
      <c r="C26" s="16" t="s">
        <v>419</v>
      </c>
      <c r="D26" s="4" t="s">
        <v>1136</v>
      </c>
      <c r="E26" s="15" t="s">
        <v>1137</v>
      </c>
      <c r="F26" s="232">
        <v>1</v>
      </c>
      <c r="G26" s="15" t="s">
        <v>1134</v>
      </c>
      <c r="H26" s="15" t="s">
        <v>1134</v>
      </c>
      <c r="I26" s="247" t="s">
        <v>929</v>
      </c>
      <c r="J26" s="3"/>
      <c r="K26" s="3"/>
      <c r="L26" s="8">
        <v>0</v>
      </c>
      <c r="M26" s="3"/>
    </row>
    <row r="27" spans="1:13" ht="70.7" x14ac:dyDescent="0.3">
      <c r="A27" s="3">
        <v>23</v>
      </c>
      <c r="B27" s="236">
        <v>22</v>
      </c>
      <c r="C27" s="234" t="s">
        <v>110</v>
      </c>
      <c r="D27" s="235" t="s">
        <v>111</v>
      </c>
      <c r="E27" s="121" t="s">
        <v>112</v>
      </c>
      <c r="F27" s="124" t="s">
        <v>113</v>
      </c>
      <c r="G27" s="235" t="s">
        <v>62</v>
      </c>
      <c r="H27" s="235" t="s">
        <v>114</v>
      </c>
      <c r="I27" s="236" t="s">
        <v>1493</v>
      </c>
      <c r="J27" s="236" t="s">
        <v>116</v>
      </c>
      <c r="K27" s="236">
        <v>7366.9489999999996</v>
      </c>
      <c r="L27" s="215">
        <v>0.79</v>
      </c>
      <c r="M27" s="237"/>
    </row>
    <row r="28" spans="1:13" ht="17.7" x14ac:dyDescent="0.3">
      <c r="A28" s="3"/>
      <c r="B28" s="236"/>
      <c r="C28" s="234"/>
      <c r="D28" s="235"/>
      <c r="E28" s="123"/>
      <c r="F28" s="236" t="s">
        <v>117</v>
      </c>
      <c r="G28" s="238"/>
      <c r="H28" s="238"/>
      <c r="I28" s="238"/>
      <c r="J28" s="238"/>
      <c r="K28" s="238"/>
      <c r="L28" s="239"/>
      <c r="M28" s="240"/>
    </row>
    <row r="29" spans="1:13" ht="35.35" x14ac:dyDescent="0.3">
      <c r="A29" s="3"/>
      <c r="B29" s="236"/>
      <c r="C29" s="234"/>
      <c r="D29" s="235"/>
      <c r="E29" s="123"/>
      <c r="F29" s="124" t="s">
        <v>118</v>
      </c>
      <c r="G29" s="238"/>
      <c r="H29" s="238"/>
      <c r="I29" s="238"/>
      <c r="J29" s="238"/>
      <c r="K29" s="238"/>
      <c r="L29" s="239"/>
      <c r="M29" s="240"/>
    </row>
    <row r="30" spans="1:13" ht="35.35" x14ac:dyDescent="0.3">
      <c r="A30" s="3"/>
      <c r="B30" s="236"/>
      <c r="C30" s="234"/>
      <c r="D30" s="235"/>
      <c r="E30" s="123"/>
      <c r="F30" s="236" t="s">
        <v>119</v>
      </c>
      <c r="G30" s="238"/>
      <c r="H30" s="238"/>
      <c r="I30" s="238"/>
      <c r="J30" s="238"/>
      <c r="K30" s="238"/>
      <c r="L30" s="239"/>
      <c r="M30" s="240"/>
    </row>
    <row r="31" spans="1:13" ht="35.35" x14ac:dyDescent="0.3">
      <c r="A31" s="3"/>
      <c r="B31" s="236"/>
      <c r="C31" s="234"/>
      <c r="D31" s="235"/>
      <c r="E31" s="123"/>
      <c r="F31" s="124" t="s">
        <v>120</v>
      </c>
      <c r="G31" s="238"/>
      <c r="H31" s="238"/>
      <c r="I31" s="238"/>
      <c r="J31" s="238"/>
      <c r="K31" s="238"/>
      <c r="L31" s="239"/>
      <c r="M31" s="240"/>
    </row>
    <row r="32" spans="1:13" ht="58.25" customHeight="1" x14ac:dyDescent="0.3">
      <c r="A32" s="3">
        <v>24</v>
      </c>
      <c r="B32" s="236">
        <v>22</v>
      </c>
      <c r="C32" s="234" t="s">
        <v>110</v>
      </c>
      <c r="D32" s="235" t="s">
        <v>111</v>
      </c>
      <c r="E32" s="121" t="s">
        <v>121</v>
      </c>
      <c r="F32" s="124" t="s">
        <v>122</v>
      </c>
      <c r="G32" s="235" t="s">
        <v>62</v>
      </c>
      <c r="H32" s="235" t="s">
        <v>114</v>
      </c>
      <c r="I32" s="236" t="s">
        <v>409</v>
      </c>
      <c r="J32" s="236" t="s">
        <v>124</v>
      </c>
      <c r="K32" s="236">
        <v>9722.5859999999993</v>
      </c>
      <c r="L32" s="215">
        <v>1</v>
      </c>
      <c r="M32" s="237"/>
    </row>
    <row r="33" spans="1:13" ht="17.7" x14ac:dyDescent="0.3">
      <c r="A33" s="3"/>
      <c r="B33" s="236"/>
      <c r="C33" s="234"/>
      <c r="D33" s="235"/>
      <c r="E33" s="123"/>
      <c r="F33" s="236" t="s">
        <v>125</v>
      </c>
      <c r="G33" s="238"/>
      <c r="H33" s="238"/>
      <c r="I33" s="238"/>
      <c r="J33" s="238"/>
      <c r="K33" s="238"/>
      <c r="L33" s="239"/>
      <c r="M33" s="238"/>
    </row>
    <row r="34" spans="1:13" ht="35.35" x14ac:dyDescent="0.3">
      <c r="A34" s="3"/>
      <c r="B34" s="236"/>
      <c r="C34" s="234"/>
      <c r="D34" s="235"/>
      <c r="E34" s="123"/>
      <c r="F34" s="124" t="s">
        <v>126</v>
      </c>
      <c r="G34" s="238"/>
      <c r="H34" s="238"/>
      <c r="I34" s="238"/>
      <c r="J34" s="238"/>
      <c r="K34" s="238"/>
      <c r="L34" s="239"/>
      <c r="M34" s="238"/>
    </row>
    <row r="35" spans="1:13" ht="35.35" x14ac:dyDescent="0.3">
      <c r="A35" s="3"/>
      <c r="B35" s="236"/>
      <c r="C35" s="234"/>
      <c r="D35" s="235"/>
      <c r="E35" s="123"/>
      <c r="F35" s="236" t="s">
        <v>127</v>
      </c>
      <c r="G35" s="238"/>
      <c r="H35" s="238"/>
      <c r="I35" s="238"/>
      <c r="J35" s="238"/>
      <c r="K35" s="238"/>
      <c r="L35" s="239"/>
      <c r="M35" s="238"/>
    </row>
    <row r="36" spans="1:13" ht="35.35" x14ac:dyDescent="0.3">
      <c r="A36" s="3"/>
      <c r="B36" s="236"/>
      <c r="C36" s="234"/>
      <c r="D36" s="235"/>
      <c r="E36" s="123"/>
      <c r="F36" s="124" t="s">
        <v>128</v>
      </c>
      <c r="G36" s="238"/>
      <c r="H36" s="238"/>
      <c r="I36" s="238"/>
      <c r="J36" s="238"/>
      <c r="K36" s="238"/>
      <c r="L36" s="239"/>
      <c r="M36" s="238"/>
    </row>
    <row r="37" spans="1:13" ht="55.65" customHeight="1" x14ac:dyDescent="0.3">
      <c r="A37" s="3">
        <v>25</v>
      </c>
      <c r="B37" s="236">
        <v>22</v>
      </c>
      <c r="C37" s="234" t="s">
        <v>110</v>
      </c>
      <c r="D37" s="235" t="s">
        <v>111</v>
      </c>
      <c r="E37" s="121" t="s">
        <v>129</v>
      </c>
      <c r="F37" s="124" t="s">
        <v>1494</v>
      </c>
      <c r="G37" s="235" t="s">
        <v>62</v>
      </c>
      <c r="H37" s="235" t="s">
        <v>114</v>
      </c>
      <c r="I37" s="236" t="s">
        <v>409</v>
      </c>
      <c r="J37" s="236" t="s">
        <v>124</v>
      </c>
      <c r="K37" s="236">
        <v>26590.659</v>
      </c>
      <c r="L37" s="215">
        <v>1</v>
      </c>
      <c r="M37" s="237"/>
    </row>
    <row r="38" spans="1:13" ht="17.7" x14ac:dyDescent="0.3">
      <c r="A38" s="3"/>
      <c r="B38" s="236"/>
      <c r="C38" s="234"/>
      <c r="D38" s="235"/>
      <c r="E38" s="123"/>
      <c r="F38" s="236" t="s">
        <v>131</v>
      </c>
      <c r="G38" s="238"/>
      <c r="H38" s="238"/>
      <c r="I38" s="238"/>
      <c r="J38" s="238"/>
      <c r="K38" s="238"/>
      <c r="L38" s="239"/>
      <c r="M38" s="238"/>
    </row>
    <row r="39" spans="1:13" ht="35.35" x14ac:dyDescent="0.3">
      <c r="A39" s="3"/>
      <c r="B39" s="236"/>
      <c r="C39" s="234"/>
      <c r="D39" s="235"/>
      <c r="E39" s="123"/>
      <c r="F39" s="124" t="s">
        <v>132</v>
      </c>
      <c r="G39" s="238"/>
      <c r="H39" s="238"/>
      <c r="I39" s="238"/>
      <c r="J39" s="238"/>
      <c r="K39" s="238"/>
      <c r="L39" s="239"/>
      <c r="M39" s="238"/>
    </row>
    <row r="40" spans="1:13" ht="35.35" x14ac:dyDescent="0.3">
      <c r="A40" s="3"/>
      <c r="B40" s="236"/>
      <c r="C40" s="234"/>
      <c r="D40" s="235"/>
      <c r="E40" s="123"/>
      <c r="F40" s="236" t="s">
        <v>1495</v>
      </c>
      <c r="G40" s="238"/>
      <c r="H40" s="238"/>
      <c r="I40" s="238"/>
      <c r="J40" s="238"/>
      <c r="K40" s="238"/>
      <c r="L40" s="239"/>
      <c r="M40" s="238"/>
    </row>
    <row r="41" spans="1:13" ht="35.35" x14ac:dyDescent="0.3">
      <c r="A41" s="3"/>
      <c r="B41" s="236"/>
      <c r="C41" s="234"/>
      <c r="D41" s="235"/>
      <c r="E41" s="123"/>
      <c r="F41" s="124" t="s">
        <v>1496</v>
      </c>
      <c r="G41" s="238"/>
      <c r="H41" s="238"/>
      <c r="I41" s="238"/>
      <c r="J41" s="238"/>
      <c r="K41" s="238"/>
      <c r="L41" s="239"/>
      <c r="M41" s="238"/>
    </row>
    <row r="42" spans="1:13" ht="53.05" x14ac:dyDescent="0.3">
      <c r="A42" s="3">
        <v>26</v>
      </c>
      <c r="B42" s="236">
        <v>22</v>
      </c>
      <c r="C42" s="234" t="s">
        <v>110</v>
      </c>
      <c r="D42" s="235" t="s">
        <v>111</v>
      </c>
      <c r="E42" s="121" t="s">
        <v>135</v>
      </c>
      <c r="F42" s="124" t="s">
        <v>1497</v>
      </c>
      <c r="G42" s="235" t="s">
        <v>62</v>
      </c>
      <c r="H42" s="235" t="s">
        <v>114</v>
      </c>
      <c r="I42" s="236" t="s">
        <v>409</v>
      </c>
      <c r="J42" s="235" t="s">
        <v>124</v>
      </c>
      <c r="K42" s="235">
        <v>25760.493999999999</v>
      </c>
      <c r="L42" s="215">
        <v>1</v>
      </c>
      <c r="M42" s="237"/>
    </row>
    <row r="43" spans="1:13" ht="17.7" x14ac:dyDescent="0.3">
      <c r="A43" s="3"/>
      <c r="B43" s="236"/>
      <c r="C43" s="234"/>
      <c r="D43" s="235"/>
      <c r="E43" s="123"/>
      <c r="F43" s="236" t="s">
        <v>137</v>
      </c>
      <c r="G43" s="238"/>
      <c r="H43" s="238"/>
      <c r="I43" s="238"/>
      <c r="J43" s="238"/>
      <c r="K43" s="238"/>
      <c r="L43" s="239"/>
      <c r="M43" s="238"/>
    </row>
    <row r="44" spans="1:13" ht="35.35" x14ac:dyDescent="0.3">
      <c r="A44" s="3"/>
      <c r="B44" s="236"/>
      <c r="C44" s="234"/>
      <c r="D44" s="235"/>
      <c r="E44" s="123"/>
      <c r="F44" s="124" t="s">
        <v>1498</v>
      </c>
      <c r="G44" s="238"/>
      <c r="H44" s="238"/>
      <c r="I44" s="238"/>
      <c r="J44" s="238"/>
      <c r="K44" s="238"/>
      <c r="L44" s="239"/>
      <c r="M44" s="238"/>
    </row>
    <row r="45" spans="1:13" ht="35.35" x14ac:dyDescent="0.3">
      <c r="A45" s="3"/>
      <c r="B45" s="236"/>
      <c r="C45" s="234"/>
      <c r="D45" s="235"/>
      <c r="E45" s="123"/>
      <c r="F45" s="236" t="s">
        <v>1499</v>
      </c>
      <c r="G45" s="238"/>
      <c r="H45" s="238"/>
      <c r="I45" s="238"/>
      <c r="J45" s="238"/>
      <c r="K45" s="238"/>
      <c r="L45" s="239"/>
      <c r="M45" s="238"/>
    </row>
    <row r="46" spans="1:13" ht="35.35" x14ac:dyDescent="0.3">
      <c r="A46" s="3"/>
      <c r="B46" s="236"/>
      <c r="C46" s="234"/>
      <c r="D46" s="235"/>
      <c r="E46" s="123"/>
      <c r="F46" s="124" t="s">
        <v>1500</v>
      </c>
      <c r="G46" s="238"/>
      <c r="H46" s="238"/>
      <c r="I46" s="238"/>
      <c r="J46" s="238"/>
      <c r="K46" s="238"/>
      <c r="L46" s="239"/>
      <c r="M46" s="238"/>
    </row>
    <row r="47" spans="1:13" ht="53.05" x14ac:dyDescent="0.3">
      <c r="A47" s="3">
        <v>27</v>
      </c>
      <c r="B47" s="236">
        <v>22</v>
      </c>
      <c r="C47" s="234" t="s">
        <v>110</v>
      </c>
      <c r="D47" s="235" t="s">
        <v>111</v>
      </c>
      <c r="E47" s="121" t="s">
        <v>141</v>
      </c>
      <c r="F47" s="124" t="s">
        <v>142</v>
      </c>
      <c r="G47" s="235" t="s">
        <v>62</v>
      </c>
      <c r="H47" s="235" t="s">
        <v>114</v>
      </c>
      <c r="I47" s="236" t="s">
        <v>510</v>
      </c>
      <c r="J47" s="236" t="s">
        <v>124</v>
      </c>
      <c r="K47" s="236">
        <v>14615.459000000001</v>
      </c>
      <c r="L47" s="215">
        <v>1</v>
      </c>
      <c r="M47" s="237"/>
    </row>
    <row r="48" spans="1:13" ht="17.7" x14ac:dyDescent="0.3">
      <c r="A48" s="3"/>
      <c r="B48" s="236"/>
      <c r="C48" s="234"/>
      <c r="D48" s="235"/>
      <c r="E48" s="123"/>
      <c r="F48" s="236" t="s">
        <v>144</v>
      </c>
      <c r="G48" s="238"/>
      <c r="H48" s="238"/>
      <c r="I48" s="236"/>
      <c r="J48" s="236"/>
      <c r="K48" s="236"/>
      <c r="L48" s="215"/>
      <c r="M48" s="238"/>
    </row>
    <row r="49" spans="1:13" ht="35.35" x14ac:dyDescent="0.3">
      <c r="A49" s="3"/>
      <c r="B49" s="236"/>
      <c r="C49" s="234"/>
      <c r="D49" s="235"/>
      <c r="E49" s="123"/>
      <c r="F49" s="124" t="s">
        <v>145</v>
      </c>
      <c r="G49" s="238"/>
      <c r="H49" s="238"/>
      <c r="I49" s="236"/>
      <c r="J49" s="236"/>
      <c r="K49" s="236"/>
      <c r="L49" s="215"/>
      <c r="M49" s="238"/>
    </row>
    <row r="50" spans="1:13" ht="35.35" x14ac:dyDescent="0.3">
      <c r="A50" s="3"/>
      <c r="B50" s="236"/>
      <c r="C50" s="234"/>
      <c r="D50" s="235"/>
      <c r="E50" s="123"/>
      <c r="F50" s="236" t="s">
        <v>146</v>
      </c>
      <c r="G50" s="238"/>
      <c r="H50" s="238"/>
      <c r="I50" s="236"/>
      <c r="J50" s="236"/>
      <c r="K50" s="236"/>
      <c r="L50" s="215"/>
      <c r="M50" s="238"/>
    </row>
    <row r="51" spans="1:13" ht="35.35" x14ac:dyDescent="0.3">
      <c r="A51" s="3"/>
      <c r="B51" s="236"/>
      <c r="C51" s="234"/>
      <c r="D51" s="235"/>
      <c r="E51" s="123"/>
      <c r="F51" s="124" t="s">
        <v>147</v>
      </c>
      <c r="G51" s="238"/>
      <c r="H51" s="238"/>
      <c r="I51" s="236"/>
      <c r="J51" s="236"/>
      <c r="K51" s="236"/>
      <c r="L51" s="215"/>
      <c r="M51" s="238"/>
    </row>
    <row r="52" spans="1:13" ht="53.05" x14ac:dyDescent="0.3">
      <c r="A52" s="3">
        <v>28</v>
      </c>
      <c r="B52" s="236">
        <v>22</v>
      </c>
      <c r="C52" s="234" t="s">
        <v>110</v>
      </c>
      <c r="D52" s="235" t="s">
        <v>111</v>
      </c>
      <c r="E52" s="121" t="s">
        <v>148</v>
      </c>
      <c r="F52" s="124" t="s">
        <v>149</v>
      </c>
      <c r="G52" s="235" t="s">
        <v>62</v>
      </c>
      <c r="H52" s="235" t="s">
        <v>114</v>
      </c>
      <c r="I52" s="236" t="s">
        <v>510</v>
      </c>
      <c r="J52" s="236" t="s">
        <v>124</v>
      </c>
      <c r="K52" s="236">
        <v>13124.054</v>
      </c>
      <c r="L52" s="215">
        <v>1</v>
      </c>
      <c r="M52" s="237"/>
    </row>
    <row r="53" spans="1:13" ht="17.7" x14ac:dyDescent="0.3">
      <c r="A53" s="3"/>
      <c r="B53" s="236"/>
      <c r="C53" s="234"/>
      <c r="D53" s="235"/>
      <c r="E53" s="123"/>
      <c r="F53" s="236" t="s">
        <v>150</v>
      </c>
      <c r="G53" s="238"/>
      <c r="H53" s="238"/>
      <c r="I53" s="238"/>
      <c r="J53" s="238"/>
      <c r="K53" s="238"/>
      <c r="L53" s="239"/>
      <c r="M53" s="238"/>
    </row>
    <row r="54" spans="1:13" ht="35.35" x14ac:dyDescent="0.3">
      <c r="A54" s="3"/>
      <c r="B54" s="236"/>
      <c r="C54" s="234"/>
      <c r="D54" s="235"/>
      <c r="E54" s="123"/>
      <c r="F54" s="124" t="s">
        <v>151</v>
      </c>
      <c r="G54" s="238"/>
      <c r="H54" s="238"/>
      <c r="I54" s="238"/>
      <c r="J54" s="238"/>
      <c r="K54" s="238"/>
      <c r="L54" s="239"/>
      <c r="M54" s="238"/>
    </row>
    <row r="55" spans="1:13" ht="35.35" x14ac:dyDescent="0.3">
      <c r="A55" s="3"/>
      <c r="B55" s="236"/>
      <c r="C55" s="234"/>
      <c r="D55" s="235"/>
      <c r="E55" s="123"/>
      <c r="F55" s="236" t="s">
        <v>152</v>
      </c>
      <c r="G55" s="238"/>
      <c r="H55" s="238"/>
      <c r="I55" s="238"/>
      <c r="J55" s="238"/>
      <c r="K55" s="238"/>
      <c r="L55" s="239"/>
      <c r="M55" s="238"/>
    </row>
    <row r="56" spans="1:13" ht="35.35" x14ac:dyDescent="0.3">
      <c r="A56" s="3"/>
      <c r="B56" s="236"/>
      <c r="C56" s="234"/>
      <c r="D56" s="235"/>
      <c r="E56" s="123"/>
      <c r="F56" s="124" t="s">
        <v>153</v>
      </c>
      <c r="G56" s="238"/>
      <c r="H56" s="238"/>
      <c r="I56" s="238"/>
      <c r="J56" s="238"/>
      <c r="K56" s="238"/>
      <c r="L56" s="239"/>
      <c r="M56" s="238"/>
    </row>
    <row r="57" spans="1:13" ht="53.05" x14ac:dyDescent="0.3">
      <c r="A57" s="3">
        <v>29</v>
      </c>
      <c r="B57" s="236">
        <v>22</v>
      </c>
      <c r="C57" s="234" t="s">
        <v>110</v>
      </c>
      <c r="D57" s="235" t="s">
        <v>111</v>
      </c>
      <c r="E57" s="121" t="s">
        <v>154</v>
      </c>
      <c r="F57" s="124" t="s">
        <v>1501</v>
      </c>
      <c r="G57" s="235" t="s">
        <v>62</v>
      </c>
      <c r="H57" s="235" t="s">
        <v>114</v>
      </c>
      <c r="I57" s="236" t="s">
        <v>1461</v>
      </c>
      <c r="J57" s="235" t="s">
        <v>124</v>
      </c>
      <c r="K57" s="235">
        <v>10895.662</v>
      </c>
      <c r="L57" s="215">
        <v>0.85</v>
      </c>
      <c r="M57" s="237" t="s">
        <v>1542</v>
      </c>
    </row>
    <row r="58" spans="1:13" ht="17.7" x14ac:dyDescent="0.3">
      <c r="A58" s="3"/>
      <c r="B58" s="236"/>
      <c r="C58" s="234"/>
      <c r="D58" s="235"/>
      <c r="E58" s="123"/>
      <c r="F58" s="236" t="s">
        <v>1502</v>
      </c>
      <c r="G58" s="238"/>
      <c r="H58" s="238"/>
      <c r="I58" s="238"/>
      <c r="J58" s="238"/>
      <c r="K58" s="238"/>
      <c r="L58" s="239"/>
      <c r="M58" s="238"/>
    </row>
    <row r="59" spans="1:13" ht="35.35" x14ac:dyDescent="0.3">
      <c r="A59" s="3"/>
      <c r="B59" s="236"/>
      <c r="C59" s="234"/>
      <c r="D59" s="235"/>
      <c r="E59" s="123"/>
      <c r="F59" s="124" t="s">
        <v>157</v>
      </c>
      <c r="G59" s="238"/>
      <c r="H59" s="238"/>
      <c r="I59" s="238"/>
      <c r="J59" s="238"/>
      <c r="K59" s="238"/>
      <c r="L59" s="239"/>
      <c r="M59" s="238"/>
    </row>
    <row r="60" spans="1:13" ht="35.35" x14ac:dyDescent="0.3">
      <c r="A60" s="3"/>
      <c r="B60" s="236"/>
      <c r="C60" s="234"/>
      <c r="D60" s="235"/>
      <c r="E60" s="123"/>
      <c r="F60" s="236" t="s">
        <v>1503</v>
      </c>
      <c r="G60" s="238"/>
      <c r="H60" s="238"/>
      <c r="I60" s="238"/>
      <c r="J60" s="238"/>
      <c r="K60" s="238"/>
      <c r="L60" s="239"/>
      <c r="M60" s="238"/>
    </row>
    <row r="61" spans="1:13" ht="35.35" x14ac:dyDescent="0.3">
      <c r="A61" s="3"/>
      <c r="B61" s="236"/>
      <c r="C61" s="234"/>
      <c r="D61" s="235"/>
      <c r="E61" s="123"/>
      <c r="F61" s="124" t="s">
        <v>1504</v>
      </c>
      <c r="G61" s="238"/>
      <c r="H61" s="238"/>
      <c r="I61" s="238"/>
      <c r="J61" s="238"/>
      <c r="K61" s="238"/>
      <c r="L61" s="239"/>
      <c r="M61" s="238"/>
    </row>
    <row r="62" spans="1:13" ht="55.65" customHeight="1" x14ac:dyDescent="0.3">
      <c r="A62" s="3">
        <v>30</v>
      </c>
      <c r="B62" s="236">
        <v>22</v>
      </c>
      <c r="C62" s="234" t="s">
        <v>110</v>
      </c>
      <c r="D62" s="235" t="s">
        <v>111</v>
      </c>
      <c r="E62" s="121" t="s">
        <v>160</v>
      </c>
      <c r="F62" s="124" t="s">
        <v>1505</v>
      </c>
      <c r="G62" s="235" t="s">
        <v>62</v>
      </c>
      <c r="H62" s="235" t="s">
        <v>114</v>
      </c>
      <c r="I62" s="236" t="s">
        <v>409</v>
      </c>
      <c r="J62" s="236" t="s">
        <v>124</v>
      </c>
      <c r="K62" s="236">
        <v>10023.736999999999</v>
      </c>
      <c r="L62" s="215">
        <v>1</v>
      </c>
      <c r="M62" s="237"/>
    </row>
    <row r="63" spans="1:13" ht="17.7" x14ac:dyDescent="0.3">
      <c r="A63" s="3"/>
      <c r="B63" s="236"/>
      <c r="C63" s="234"/>
      <c r="D63" s="235"/>
      <c r="E63" s="123"/>
      <c r="F63" s="236" t="s">
        <v>162</v>
      </c>
      <c r="G63" s="238"/>
      <c r="H63" s="238"/>
      <c r="I63" s="238"/>
      <c r="J63" s="238"/>
      <c r="K63" s="238"/>
      <c r="L63" s="239"/>
      <c r="M63" s="238"/>
    </row>
    <row r="64" spans="1:13" ht="35.35" x14ac:dyDescent="0.3">
      <c r="A64" s="3"/>
      <c r="B64" s="236"/>
      <c r="C64" s="234"/>
      <c r="D64" s="235"/>
      <c r="E64" s="123"/>
      <c r="F64" s="124" t="s">
        <v>163</v>
      </c>
      <c r="G64" s="238"/>
      <c r="H64" s="238"/>
      <c r="I64" s="238"/>
      <c r="J64" s="238"/>
      <c r="K64" s="238"/>
      <c r="L64" s="239"/>
      <c r="M64" s="238"/>
    </row>
    <row r="65" spans="1:13" ht="35.35" x14ac:dyDescent="0.3">
      <c r="A65" s="3"/>
      <c r="B65" s="236"/>
      <c r="C65" s="234"/>
      <c r="D65" s="235"/>
      <c r="E65" s="123"/>
      <c r="F65" s="236" t="s">
        <v>1506</v>
      </c>
      <c r="G65" s="238"/>
      <c r="H65" s="238"/>
      <c r="I65" s="238"/>
      <c r="J65" s="238"/>
      <c r="K65" s="238"/>
      <c r="L65" s="239"/>
      <c r="M65" s="238"/>
    </row>
    <row r="66" spans="1:13" ht="35.35" x14ac:dyDescent="0.3">
      <c r="A66" s="3"/>
      <c r="B66" s="236"/>
      <c r="C66" s="234"/>
      <c r="D66" s="235"/>
      <c r="E66" s="123"/>
      <c r="F66" s="124" t="s">
        <v>1507</v>
      </c>
      <c r="G66" s="238"/>
      <c r="H66" s="238"/>
      <c r="I66" s="238"/>
      <c r="J66" s="238"/>
      <c r="K66" s="238"/>
      <c r="L66" s="239"/>
      <c r="M66" s="238"/>
    </row>
    <row r="67" spans="1:13" ht="56.95" customHeight="1" x14ac:dyDescent="0.3">
      <c r="A67" s="3">
        <v>31</v>
      </c>
      <c r="B67" s="236">
        <v>22</v>
      </c>
      <c r="C67" s="234" t="s">
        <v>110</v>
      </c>
      <c r="D67" s="235" t="s">
        <v>111</v>
      </c>
      <c r="E67" s="121" t="s">
        <v>165</v>
      </c>
      <c r="F67" s="124" t="s">
        <v>1508</v>
      </c>
      <c r="G67" s="235" t="s">
        <v>62</v>
      </c>
      <c r="H67" s="235" t="s">
        <v>114</v>
      </c>
      <c r="I67" s="236" t="s">
        <v>409</v>
      </c>
      <c r="J67" s="236" t="s">
        <v>124</v>
      </c>
      <c r="K67" s="236">
        <v>24933.592000000001</v>
      </c>
      <c r="L67" s="215">
        <v>1</v>
      </c>
      <c r="M67" s="237"/>
    </row>
    <row r="68" spans="1:13" ht="17.7" x14ac:dyDescent="0.3">
      <c r="A68" s="3"/>
      <c r="B68" s="236"/>
      <c r="C68" s="234"/>
      <c r="D68" s="235"/>
      <c r="E68" s="123"/>
      <c r="F68" s="236" t="s">
        <v>167</v>
      </c>
      <c r="G68" s="238"/>
      <c r="H68" s="238"/>
      <c r="I68" s="236"/>
      <c r="J68" s="236"/>
      <c r="K68" s="236"/>
      <c r="L68" s="215"/>
      <c r="M68" s="238"/>
    </row>
    <row r="69" spans="1:13" ht="35.35" x14ac:dyDescent="0.3">
      <c r="A69" s="3"/>
      <c r="B69" s="236"/>
      <c r="C69" s="234"/>
      <c r="D69" s="235"/>
      <c r="E69" s="123"/>
      <c r="F69" s="124" t="s">
        <v>168</v>
      </c>
      <c r="G69" s="238"/>
      <c r="H69" s="238"/>
      <c r="I69" s="236"/>
      <c r="J69" s="236"/>
      <c r="K69" s="236"/>
      <c r="L69" s="215"/>
      <c r="M69" s="238"/>
    </row>
    <row r="70" spans="1:13" ht="35.35" x14ac:dyDescent="0.3">
      <c r="A70" s="3"/>
      <c r="B70" s="236"/>
      <c r="C70" s="234"/>
      <c r="D70" s="235"/>
      <c r="E70" s="123"/>
      <c r="F70" s="236" t="s">
        <v>1509</v>
      </c>
      <c r="G70" s="238"/>
      <c r="H70" s="238"/>
      <c r="I70" s="236"/>
      <c r="J70" s="236"/>
      <c r="K70" s="236"/>
      <c r="L70" s="215"/>
      <c r="M70" s="238"/>
    </row>
    <row r="71" spans="1:13" ht="35.35" x14ac:dyDescent="0.3">
      <c r="A71" s="3"/>
      <c r="B71" s="236"/>
      <c r="C71" s="234"/>
      <c r="D71" s="235"/>
      <c r="E71" s="123"/>
      <c r="F71" s="124" t="s">
        <v>1510</v>
      </c>
      <c r="G71" s="238"/>
      <c r="H71" s="238"/>
      <c r="I71" s="236"/>
      <c r="J71" s="236"/>
      <c r="K71" s="236"/>
      <c r="L71" s="215"/>
      <c r="M71" s="238"/>
    </row>
    <row r="72" spans="1:13" ht="59.6" customHeight="1" x14ac:dyDescent="0.3">
      <c r="A72" s="3">
        <v>32</v>
      </c>
      <c r="B72" s="236">
        <v>22</v>
      </c>
      <c r="C72" s="234" t="s">
        <v>110</v>
      </c>
      <c r="D72" s="235" t="s">
        <v>111</v>
      </c>
      <c r="E72" s="121" t="s">
        <v>171</v>
      </c>
      <c r="F72" s="124" t="s">
        <v>1511</v>
      </c>
      <c r="G72" s="235" t="s">
        <v>62</v>
      </c>
      <c r="H72" s="235" t="s">
        <v>114</v>
      </c>
      <c r="I72" s="236" t="s">
        <v>409</v>
      </c>
      <c r="J72" s="236" t="s">
        <v>124</v>
      </c>
      <c r="K72" s="236">
        <v>21235.599999999999</v>
      </c>
      <c r="L72" s="215">
        <v>1</v>
      </c>
      <c r="M72" s="237"/>
    </row>
    <row r="73" spans="1:13" ht="17.7" x14ac:dyDescent="0.3">
      <c r="A73" s="3"/>
      <c r="B73" s="236"/>
      <c r="C73" s="234"/>
      <c r="D73" s="235"/>
      <c r="E73" s="123"/>
      <c r="F73" s="236" t="s">
        <v>173</v>
      </c>
      <c r="G73" s="238"/>
      <c r="H73" s="238"/>
      <c r="I73" s="238"/>
      <c r="J73" s="238"/>
      <c r="K73" s="238"/>
      <c r="L73" s="239"/>
      <c r="M73" s="238"/>
    </row>
    <row r="74" spans="1:13" ht="35.35" x14ac:dyDescent="0.3">
      <c r="A74" s="3"/>
      <c r="B74" s="236"/>
      <c r="C74" s="234"/>
      <c r="D74" s="235"/>
      <c r="E74" s="123"/>
      <c r="F74" s="124" t="s">
        <v>174</v>
      </c>
      <c r="G74" s="238"/>
      <c r="H74" s="238"/>
      <c r="I74" s="238"/>
      <c r="J74" s="238"/>
      <c r="K74" s="238"/>
      <c r="L74" s="239"/>
      <c r="M74" s="238"/>
    </row>
    <row r="75" spans="1:13" ht="35.35" x14ac:dyDescent="0.3">
      <c r="A75" s="3"/>
      <c r="B75" s="236"/>
      <c r="C75" s="234"/>
      <c r="D75" s="235"/>
      <c r="E75" s="123"/>
      <c r="F75" s="236" t="s">
        <v>1512</v>
      </c>
      <c r="G75" s="238"/>
      <c r="H75" s="238"/>
      <c r="I75" s="238"/>
      <c r="J75" s="238"/>
      <c r="K75" s="238"/>
      <c r="L75" s="239"/>
      <c r="M75" s="238"/>
    </row>
    <row r="76" spans="1:13" ht="35.35" x14ac:dyDescent="0.3">
      <c r="A76" s="3"/>
      <c r="B76" s="236"/>
      <c r="C76" s="234"/>
      <c r="D76" s="235"/>
      <c r="E76" s="123"/>
      <c r="F76" s="124" t="s">
        <v>1513</v>
      </c>
      <c r="G76" s="238"/>
      <c r="H76" s="238"/>
      <c r="I76" s="238"/>
      <c r="J76" s="238"/>
      <c r="K76" s="238"/>
      <c r="L76" s="239"/>
      <c r="M76" s="238"/>
    </row>
    <row r="77" spans="1:13" ht="58.25" customHeight="1" x14ac:dyDescent="0.3">
      <c r="A77" s="3">
        <v>33</v>
      </c>
      <c r="B77" s="236">
        <v>22</v>
      </c>
      <c r="C77" s="234" t="s">
        <v>110</v>
      </c>
      <c r="D77" s="235" t="s">
        <v>111</v>
      </c>
      <c r="E77" s="121" t="s">
        <v>177</v>
      </c>
      <c r="F77" s="124" t="s">
        <v>178</v>
      </c>
      <c r="G77" s="235" t="s">
        <v>62</v>
      </c>
      <c r="H77" s="235" t="s">
        <v>114</v>
      </c>
      <c r="I77" s="236" t="s">
        <v>1514</v>
      </c>
      <c r="J77" s="235" t="s">
        <v>124</v>
      </c>
      <c r="K77" s="235">
        <v>20299.749</v>
      </c>
      <c r="L77" s="215">
        <v>0.95</v>
      </c>
      <c r="M77" s="237" t="s">
        <v>1543</v>
      </c>
    </row>
    <row r="78" spans="1:13" ht="21.6" customHeight="1" x14ac:dyDescent="0.3">
      <c r="A78" s="3"/>
      <c r="B78" s="236"/>
      <c r="C78" s="234"/>
      <c r="D78" s="235"/>
      <c r="E78" s="123"/>
      <c r="F78" s="236" t="s">
        <v>179</v>
      </c>
      <c r="G78" s="238"/>
      <c r="H78" s="238"/>
      <c r="I78" s="238"/>
      <c r="J78" s="238"/>
      <c r="K78" s="238"/>
      <c r="L78" s="239"/>
      <c r="M78" s="238"/>
    </row>
    <row r="79" spans="1:13" ht="35.35" x14ac:dyDescent="0.3">
      <c r="A79" s="3"/>
      <c r="B79" s="236"/>
      <c r="C79" s="234"/>
      <c r="D79" s="235"/>
      <c r="E79" s="123"/>
      <c r="F79" s="124" t="s">
        <v>180</v>
      </c>
      <c r="G79" s="238"/>
      <c r="H79" s="238"/>
      <c r="I79" s="238"/>
      <c r="J79" s="238"/>
      <c r="K79" s="238"/>
      <c r="L79" s="239"/>
      <c r="M79" s="238"/>
    </row>
    <row r="80" spans="1:13" ht="35.35" x14ac:dyDescent="0.3">
      <c r="A80" s="3"/>
      <c r="B80" s="236"/>
      <c r="C80" s="234"/>
      <c r="D80" s="235"/>
      <c r="E80" s="123"/>
      <c r="F80" s="236" t="s">
        <v>1515</v>
      </c>
      <c r="G80" s="238"/>
      <c r="H80" s="238"/>
      <c r="I80" s="238"/>
      <c r="J80" s="238"/>
      <c r="K80" s="238"/>
      <c r="L80" s="239"/>
      <c r="M80" s="238"/>
    </row>
    <row r="81" spans="1:13" ht="35.35" x14ac:dyDescent="0.3">
      <c r="A81" s="3"/>
      <c r="B81" s="236"/>
      <c r="C81" s="234"/>
      <c r="D81" s="235"/>
      <c r="E81" s="123"/>
      <c r="F81" s="124" t="s">
        <v>1516</v>
      </c>
      <c r="G81" s="238"/>
      <c r="H81" s="238"/>
      <c r="I81" s="238"/>
      <c r="J81" s="238"/>
      <c r="K81" s="238"/>
      <c r="L81" s="239"/>
      <c r="M81" s="238"/>
    </row>
    <row r="82" spans="1:13" ht="73.349999999999994" customHeight="1" x14ac:dyDescent="0.3">
      <c r="A82" s="3">
        <v>34</v>
      </c>
      <c r="B82" s="236">
        <v>22</v>
      </c>
      <c r="C82" s="234" t="s">
        <v>110</v>
      </c>
      <c r="D82" s="235" t="s">
        <v>111</v>
      </c>
      <c r="E82" s="121" t="s">
        <v>183</v>
      </c>
      <c r="F82" s="124" t="s">
        <v>1517</v>
      </c>
      <c r="G82" s="235" t="s">
        <v>62</v>
      </c>
      <c r="H82" s="235" t="s">
        <v>114</v>
      </c>
      <c r="I82" s="236" t="s">
        <v>409</v>
      </c>
      <c r="J82" s="236" t="s">
        <v>124</v>
      </c>
      <c r="K82" s="236">
        <v>42575.587</v>
      </c>
      <c r="L82" s="215">
        <v>1</v>
      </c>
      <c r="M82" s="237"/>
    </row>
    <row r="83" spans="1:13" ht="17.7" x14ac:dyDescent="0.3">
      <c r="A83" s="3"/>
      <c r="B83" s="236"/>
      <c r="C83" s="234"/>
      <c r="D83" s="235"/>
      <c r="E83" s="123"/>
      <c r="F83" s="236" t="s">
        <v>185</v>
      </c>
      <c r="G83" s="238"/>
      <c r="H83" s="238"/>
      <c r="I83" s="238"/>
      <c r="J83" s="238"/>
      <c r="K83" s="238"/>
      <c r="L83" s="239"/>
      <c r="M83" s="238"/>
    </row>
    <row r="84" spans="1:13" ht="39.299999999999997" customHeight="1" x14ac:dyDescent="0.3">
      <c r="A84" s="3"/>
      <c r="B84" s="236"/>
      <c r="C84" s="234"/>
      <c r="D84" s="235"/>
      <c r="E84" s="123"/>
      <c r="F84" s="124" t="s">
        <v>186</v>
      </c>
      <c r="G84" s="238"/>
      <c r="H84" s="238"/>
      <c r="I84" s="238"/>
      <c r="J84" s="238"/>
      <c r="K84" s="238"/>
      <c r="L84" s="239"/>
      <c r="M84" s="238"/>
    </row>
    <row r="85" spans="1:13" ht="39.299999999999997" customHeight="1" x14ac:dyDescent="0.3">
      <c r="A85" s="3"/>
      <c r="B85" s="236"/>
      <c r="C85" s="234"/>
      <c r="D85" s="235"/>
      <c r="E85" s="123"/>
      <c r="F85" s="236" t="s">
        <v>1518</v>
      </c>
      <c r="G85" s="238"/>
      <c r="H85" s="238"/>
      <c r="I85" s="238"/>
      <c r="J85" s="238"/>
      <c r="K85" s="238"/>
      <c r="L85" s="239"/>
      <c r="M85" s="238"/>
    </row>
    <row r="86" spans="1:13" ht="41.9" customHeight="1" x14ac:dyDescent="0.3">
      <c r="A86" s="3"/>
      <c r="B86" s="236"/>
      <c r="C86" s="234"/>
      <c r="D86" s="235"/>
      <c r="E86" s="123"/>
      <c r="F86" s="124" t="s">
        <v>1519</v>
      </c>
      <c r="G86" s="238"/>
      <c r="H86" s="238"/>
      <c r="I86" s="238"/>
      <c r="J86" s="238"/>
      <c r="K86" s="238"/>
      <c r="L86" s="239"/>
      <c r="M86" s="238"/>
    </row>
    <row r="87" spans="1:13" ht="53.05" x14ac:dyDescent="0.3">
      <c r="A87" s="3">
        <v>35</v>
      </c>
      <c r="B87" s="236">
        <v>22</v>
      </c>
      <c r="C87" s="234" t="s">
        <v>110</v>
      </c>
      <c r="D87" s="235" t="s">
        <v>111</v>
      </c>
      <c r="E87" s="121" t="s">
        <v>189</v>
      </c>
      <c r="F87" s="124" t="s">
        <v>1520</v>
      </c>
      <c r="G87" s="235" t="s">
        <v>62</v>
      </c>
      <c r="H87" s="235" t="s">
        <v>114</v>
      </c>
      <c r="I87" s="236" t="s">
        <v>409</v>
      </c>
      <c r="J87" s="236" t="s">
        <v>124</v>
      </c>
      <c r="K87" s="236">
        <v>23503.21</v>
      </c>
      <c r="L87" s="215">
        <v>1</v>
      </c>
      <c r="M87" s="237" t="s">
        <v>1544</v>
      </c>
    </row>
    <row r="88" spans="1:13" ht="17.7" x14ac:dyDescent="0.3">
      <c r="A88" s="3"/>
      <c r="B88" s="236"/>
      <c r="C88" s="234"/>
      <c r="D88" s="235"/>
      <c r="E88" s="123"/>
      <c r="F88" s="236" t="s">
        <v>191</v>
      </c>
      <c r="G88" s="238"/>
      <c r="H88" s="238"/>
      <c r="I88" s="238"/>
      <c r="J88" s="238"/>
      <c r="K88" s="238"/>
      <c r="L88" s="239"/>
      <c r="M88" s="238"/>
    </row>
    <row r="89" spans="1:13" ht="41.9" customHeight="1" x14ac:dyDescent="0.3">
      <c r="A89" s="3"/>
      <c r="B89" s="236"/>
      <c r="C89" s="234"/>
      <c r="D89" s="235"/>
      <c r="E89" s="123"/>
      <c r="F89" s="124" t="s">
        <v>192</v>
      </c>
      <c r="G89" s="238"/>
      <c r="H89" s="238"/>
      <c r="I89" s="238"/>
      <c r="J89" s="238"/>
      <c r="K89" s="238"/>
      <c r="L89" s="239"/>
      <c r="M89" s="238"/>
    </row>
    <row r="90" spans="1:13" ht="39.299999999999997" customHeight="1" x14ac:dyDescent="0.3">
      <c r="A90" s="3"/>
      <c r="B90" s="236"/>
      <c r="C90" s="234"/>
      <c r="D90" s="235"/>
      <c r="E90" s="123"/>
      <c r="F90" s="236" t="s">
        <v>1521</v>
      </c>
      <c r="G90" s="238"/>
      <c r="H90" s="238"/>
      <c r="I90" s="238"/>
      <c r="J90" s="238"/>
      <c r="K90" s="238"/>
      <c r="L90" s="239"/>
      <c r="M90" s="238"/>
    </row>
    <row r="91" spans="1:13" ht="39.299999999999997" customHeight="1" x14ac:dyDescent="0.3">
      <c r="A91" s="3"/>
      <c r="B91" s="236"/>
      <c r="C91" s="234"/>
      <c r="D91" s="235"/>
      <c r="E91" s="123"/>
      <c r="F91" s="124" t="s">
        <v>1522</v>
      </c>
      <c r="G91" s="238"/>
      <c r="H91" s="238"/>
      <c r="I91" s="238"/>
      <c r="J91" s="238"/>
      <c r="K91" s="238"/>
      <c r="L91" s="239"/>
      <c r="M91" s="238"/>
    </row>
    <row r="92" spans="1:13" ht="70.7" x14ac:dyDescent="0.3">
      <c r="A92" s="3">
        <v>36</v>
      </c>
      <c r="B92" s="236">
        <v>22</v>
      </c>
      <c r="C92" s="234" t="s">
        <v>110</v>
      </c>
      <c r="D92" s="235" t="s">
        <v>111</v>
      </c>
      <c r="E92" s="121" t="s">
        <v>195</v>
      </c>
      <c r="F92" s="124" t="s">
        <v>1523</v>
      </c>
      <c r="G92" s="235" t="s">
        <v>62</v>
      </c>
      <c r="H92" s="235" t="s">
        <v>114</v>
      </c>
      <c r="I92" s="236" t="s">
        <v>1461</v>
      </c>
      <c r="J92" s="235" t="s">
        <v>124</v>
      </c>
      <c r="K92" s="235">
        <v>20877.503000000001</v>
      </c>
      <c r="L92" s="215">
        <v>0.8</v>
      </c>
      <c r="M92" s="237" t="s">
        <v>1545</v>
      </c>
    </row>
    <row r="93" spans="1:13" ht="17.7" x14ac:dyDescent="0.3">
      <c r="A93" s="3"/>
      <c r="B93" s="236"/>
      <c r="C93" s="234"/>
      <c r="D93" s="235"/>
      <c r="E93" s="123"/>
      <c r="F93" s="236" t="s">
        <v>1524</v>
      </c>
      <c r="G93" s="238"/>
      <c r="H93" s="238"/>
      <c r="I93" s="236"/>
      <c r="J93" s="238"/>
      <c r="K93" s="238"/>
      <c r="L93" s="239"/>
      <c r="M93" s="238"/>
    </row>
    <row r="94" spans="1:13" ht="35.35" x14ac:dyDescent="0.3">
      <c r="A94" s="3"/>
      <c r="B94" s="236"/>
      <c r="C94" s="234"/>
      <c r="D94" s="235"/>
      <c r="E94" s="123"/>
      <c r="F94" s="124" t="s">
        <v>1525</v>
      </c>
      <c r="G94" s="238"/>
      <c r="H94" s="238"/>
      <c r="I94" s="236"/>
      <c r="J94" s="238"/>
      <c r="K94" s="238"/>
      <c r="L94" s="239"/>
      <c r="M94" s="238"/>
    </row>
    <row r="95" spans="1:13" ht="35.35" x14ac:dyDescent="0.3">
      <c r="A95" s="3"/>
      <c r="B95" s="236"/>
      <c r="C95" s="234"/>
      <c r="D95" s="235"/>
      <c r="E95" s="123"/>
      <c r="F95" s="236" t="s">
        <v>1526</v>
      </c>
      <c r="G95" s="238"/>
      <c r="H95" s="238"/>
      <c r="I95" s="236"/>
      <c r="J95" s="238"/>
      <c r="K95" s="238"/>
      <c r="L95" s="239"/>
      <c r="M95" s="238"/>
    </row>
    <row r="96" spans="1:13" ht="35.35" x14ac:dyDescent="0.3">
      <c r="A96" s="3"/>
      <c r="B96" s="236"/>
      <c r="C96" s="234"/>
      <c r="D96" s="235"/>
      <c r="E96" s="123"/>
      <c r="F96" s="124" t="s">
        <v>1527</v>
      </c>
      <c r="G96" s="238"/>
      <c r="H96" s="238"/>
      <c r="I96" s="236"/>
      <c r="J96" s="238"/>
      <c r="K96" s="238"/>
      <c r="L96" s="239"/>
      <c r="M96" s="238"/>
    </row>
    <row r="97" spans="1:13" ht="53.05" x14ac:dyDescent="0.3">
      <c r="A97" s="3">
        <v>37</v>
      </c>
      <c r="B97" s="236">
        <v>22</v>
      </c>
      <c r="C97" s="234" t="s">
        <v>110</v>
      </c>
      <c r="D97" s="235" t="s">
        <v>111</v>
      </c>
      <c r="E97" s="121" t="s">
        <v>198</v>
      </c>
      <c r="F97" s="124" t="s">
        <v>1528</v>
      </c>
      <c r="G97" s="235" t="s">
        <v>62</v>
      </c>
      <c r="H97" s="235" t="s">
        <v>114</v>
      </c>
      <c r="I97" s="236" t="s">
        <v>1461</v>
      </c>
      <c r="J97" s="235" t="s">
        <v>199</v>
      </c>
      <c r="K97" s="237">
        <v>27840.94</v>
      </c>
      <c r="L97" s="215">
        <v>0.42</v>
      </c>
      <c r="M97" s="237" t="s">
        <v>1546</v>
      </c>
    </row>
    <row r="98" spans="1:13" ht="17.7" x14ac:dyDescent="0.3">
      <c r="A98" s="3"/>
      <c r="B98" s="236"/>
      <c r="C98" s="234"/>
      <c r="D98" s="235"/>
      <c r="E98" s="123"/>
      <c r="F98" s="236" t="s">
        <v>1529</v>
      </c>
      <c r="G98" s="238"/>
      <c r="H98" s="238"/>
      <c r="I98" s="238"/>
      <c r="J98" s="238"/>
      <c r="K98" s="238"/>
      <c r="L98" s="239"/>
      <c r="M98" s="238"/>
    </row>
    <row r="99" spans="1:13" ht="35.35" x14ac:dyDescent="0.3">
      <c r="A99" s="3"/>
      <c r="B99" s="236"/>
      <c r="C99" s="234"/>
      <c r="D99" s="235"/>
      <c r="E99" s="123"/>
      <c r="F99" s="124" t="s">
        <v>1530</v>
      </c>
      <c r="G99" s="238"/>
      <c r="H99" s="238"/>
      <c r="I99" s="238"/>
      <c r="J99" s="238"/>
      <c r="K99" s="238"/>
      <c r="L99" s="239"/>
      <c r="M99" s="238"/>
    </row>
    <row r="100" spans="1:13" ht="35.35" x14ac:dyDescent="0.3">
      <c r="A100" s="3"/>
      <c r="B100" s="236"/>
      <c r="C100" s="234"/>
      <c r="D100" s="235"/>
      <c r="E100" s="123"/>
      <c r="F100" s="236" t="s">
        <v>1531</v>
      </c>
      <c r="G100" s="238"/>
      <c r="H100" s="238"/>
      <c r="I100" s="238"/>
      <c r="J100" s="238"/>
      <c r="K100" s="238"/>
      <c r="L100" s="239"/>
      <c r="M100" s="238"/>
    </row>
    <row r="101" spans="1:13" ht="35.35" x14ac:dyDescent="0.3">
      <c r="A101" s="3"/>
      <c r="B101" s="236"/>
      <c r="C101" s="234"/>
      <c r="D101" s="235"/>
      <c r="E101" s="123"/>
      <c r="F101" s="124" t="s">
        <v>1532</v>
      </c>
      <c r="G101" s="238"/>
      <c r="H101" s="238"/>
      <c r="I101" s="238"/>
      <c r="J101" s="238"/>
      <c r="K101" s="238"/>
      <c r="L101" s="239"/>
      <c r="M101" s="238"/>
    </row>
    <row r="102" spans="1:13" ht="70.7" x14ac:dyDescent="0.3">
      <c r="A102" s="3">
        <v>38</v>
      </c>
      <c r="B102" s="236">
        <v>22</v>
      </c>
      <c r="C102" s="234" t="s">
        <v>110</v>
      </c>
      <c r="D102" s="235" t="s">
        <v>111</v>
      </c>
      <c r="E102" s="121" t="s">
        <v>202</v>
      </c>
      <c r="F102" s="124" t="s">
        <v>196</v>
      </c>
      <c r="G102" s="235" t="s">
        <v>62</v>
      </c>
      <c r="H102" s="235" t="s">
        <v>114</v>
      </c>
      <c r="I102" s="236" t="s">
        <v>1493</v>
      </c>
      <c r="J102" s="236" t="s">
        <v>124</v>
      </c>
      <c r="K102" s="236">
        <v>26562.973999999998</v>
      </c>
      <c r="L102" s="215">
        <v>0</v>
      </c>
      <c r="M102" s="237" t="s">
        <v>1547</v>
      </c>
    </row>
    <row r="103" spans="1:13" ht="17.7" x14ac:dyDescent="0.3">
      <c r="A103" s="3"/>
      <c r="B103" s="236"/>
      <c r="C103" s="234"/>
      <c r="D103" s="235"/>
      <c r="E103" s="123"/>
      <c r="F103" s="236" t="s">
        <v>185</v>
      </c>
      <c r="G103" s="238"/>
      <c r="H103" s="238"/>
      <c r="I103" s="238"/>
      <c r="J103" s="238"/>
      <c r="K103" s="238"/>
      <c r="L103" s="239"/>
      <c r="M103" s="238"/>
    </row>
    <row r="104" spans="1:13" ht="35.35" x14ac:dyDescent="0.3">
      <c r="A104" s="3"/>
      <c r="B104" s="236"/>
      <c r="C104" s="234"/>
      <c r="D104" s="235"/>
      <c r="E104" s="123"/>
      <c r="F104" s="124" t="s">
        <v>200</v>
      </c>
      <c r="G104" s="238"/>
      <c r="H104" s="238"/>
      <c r="I104" s="238"/>
      <c r="J104" s="238"/>
      <c r="K104" s="238"/>
      <c r="L104" s="239"/>
      <c r="M104" s="238"/>
    </row>
    <row r="105" spans="1:13" ht="35.35" x14ac:dyDescent="0.3">
      <c r="A105" s="3"/>
      <c r="B105" s="236"/>
      <c r="C105" s="234"/>
      <c r="D105" s="235"/>
      <c r="E105" s="123"/>
      <c r="F105" s="236" t="s">
        <v>158</v>
      </c>
      <c r="G105" s="238"/>
      <c r="H105" s="238"/>
      <c r="I105" s="238"/>
      <c r="J105" s="238"/>
      <c r="K105" s="238"/>
      <c r="L105" s="239"/>
      <c r="M105" s="238"/>
    </row>
    <row r="106" spans="1:13" ht="35.35" x14ac:dyDescent="0.3">
      <c r="A106" s="3"/>
      <c r="B106" s="236"/>
      <c r="C106" s="234"/>
      <c r="D106" s="235"/>
      <c r="E106" s="123"/>
      <c r="F106" s="124" t="s">
        <v>159</v>
      </c>
      <c r="G106" s="238"/>
      <c r="H106" s="238"/>
      <c r="I106" s="238"/>
      <c r="J106" s="238"/>
      <c r="K106" s="238"/>
      <c r="L106" s="239"/>
      <c r="M106" s="238"/>
    </row>
    <row r="107" spans="1:13" ht="53.05" x14ac:dyDescent="0.3">
      <c r="A107" s="3">
        <v>39</v>
      </c>
      <c r="B107" s="236">
        <v>22</v>
      </c>
      <c r="C107" s="234" t="s">
        <v>110</v>
      </c>
      <c r="D107" s="235" t="s">
        <v>111</v>
      </c>
      <c r="E107" s="121" t="s">
        <v>203</v>
      </c>
      <c r="F107" s="124" t="s">
        <v>204</v>
      </c>
      <c r="G107" s="235" t="s">
        <v>62</v>
      </c>
      <c r="H107" s="235" t="s">
        <v>114</v>
      </c>
      <c r="I107" s="236" t="s">
        <v>409</v>
      </c>
      <c r="J107" s="236" t="s">
        <v>116</v>
      </c>
      <c r="K107" s="236">
        <v>20768.376</v>
      </c>
      <c r="L107" s="215">
        <v>1</v>
      </c>
      <c r="M107" s="237"/>
    </row>
    <row r="108" spans="1:13" ht="21.6" customHeight="1" x14ac:dyDescent="0.3">
      <c r="A108" s="3"/>
      <c r="B108" s="236"/>
      <c r="C108" s="234"/>
      <c r="D108" s="235"/>
      <c r="E108" s="123"/>
      <c r="F108" s="236" t="s">
        <v>205</v>
      </c>
      <c r="G108" s="238"/>
      <c r="H108" s="238"/>
      <c r="I108" s="238"/>
      <c r="J108" s="238"/>
      <c r="K108" s="238"/>
      <c r="L108" s="239"/>
      <c r="M108" s="238"/>
    </row>
    <row r="109" spans="1:13" ht="36.65" customHeight="1" x14ac:dyDescent="0.3">
      <c r="A109" s="3"/>
      <c r="B109" s="236"/>
      <c r="C109" s="234"/>
      <c r="D109" s="235"/>
      <c r="E109" s="123"/>
      <c r="F109" s="124" t="s">
        <v>206</v>
      </c>
      <c r="G109" s="238"/>
      <c r="H109" s="238"/>
      <c r="I109" s="238"/>
      <c r="J109" s="238"/>
      <c r="K109" s="238"/>
      <c r="L109" s="239"/>
      <c r="M109" s="238"/>
    </row>
    <row r="110" spans="1:13" ht="36.65" customHeight="1" x14ac:dyDescent="0.3">
      <c r="A110" s="3"/>
      <c r="B110" s="236"/>
      <c r="C110" s="234"/>
      <c r="D110" s="235"/>
      <c r="E110" s="123"/>
      <c r="F110" s="236" t="s">
        <v>1533</v>
      </c>
      <c r="G110" s="238"/>
      <c r="H110" s="238"/>
      <c r="I110" s="238"/>
      <c r="J110" s="238"/>
      <c r="K110" s="238"/>
      <c r="L110" s="239"/>
      <c r="M110" s="238"/>
    </row>
    <row r="111" spans="1:13" ht="39.299999999999997" customHeight="1" x14ac:dyDescent="0.3">
      <c r="A111" s="3"/>
      <c r="B111" s="236"/>
      <c r="C111" s="234"/>
      <c r="D111" s="235"/>
      <c r="E111" s="123"/>
      <c r="F111" s="124" t="s">
        <v>1534</v>
      </c>
      <c r="G111" s="238"/>
      <c r="H111" s="238"/>
      <c r="I111" s="238"/>
      <c r="J111" s="238"/>
      <c r="K111" s="238"/>
      <c r="L111" s="239"/>
      <c r="M111" s="238"/>
    </row>
    <row r="112" spans="1:13" ht="53.05" x14ac:dyDescent="0.3">
      <c r="A112" s="3">
        <v>40</v>
      </c>
      <c r="B112" s="235">
        <v>22</v>
      </c>
      <c r="C112" s="234" t="s">
        <v>110</v>
      </c>
      <c r="D112" s="235" t="s">
        <v>111</v>
      </c>
      <c r="E112" s="121" t="s">
        <v>1535</v>
      </c>
      <c r="F112" s="124" t="s">
        <v>1536</v>
      </c>
      <c r="G112" s="235" t="s">
        <v>62</v>
      </c>
      <c r="H112" s="235" t="s">
        <v>114</v>
      </c>
      <c r="I112" s="236" t="s">
        <v>1537</v>
      </c>
      <c r="J112" s="235" t="s">
        <v>116</v>
      </c>
      <c r="K112" s="235">
        <v>24003.123</v>
      </c>
      <c r="L112" s="215">
        <v>0.77</v>
      </c>
      <c r="M112" s="237" t="s">
        <v>1548</v>
      </c>
    </row>
    <row r="113" spans="1:13" ht="20.3" customHeight="1" x14ac:dyDescent="0.3">
      <c r="A113" s="3"/>
      <c r="B113" s="238"/>
      <c r="C113" s="241"/>
      <c r="D113" s="238"/>
      <c r="E113" s="123"/>
      <c r="F113" s="236" t="s">
        <v>1538</v>
      </c>
      <c r="G113" s="238"/>
      <c r="H113" s="235"/>
      <c r="I113" s="235"/>
      <c r="J113" s="238"/>
      <c r="K113" s="238"/>
      <c r="L113" s="239"/>
      <c r="M113" s="238"/>
    </row>
    <row r="114" spans="1:13" ht="35.35" x14ac:dyDescent="0.3">
      <c r="A114" s="3"/>
      <c r="B114" s="238"/>
      <c r="C114" s="241"/>
      <c r="D114" s="238"/>
      <c r="E114" s="123"/>
      <c r="F114" s="124" t="s">
        <v>1539</v>
      </c>
      <c r="G114" s="238"/>
      <c r="H114" s="235"/>
      <c r="I114" s="235"/>
      <c r="J114" s="238"/>
      <c r="K114" s="238"/>
      <c r="L114" s="239"/>
      <c r="M114" s="238"/>
    </row>
    <row r="115" spans="1:13" ht="35.35" x14ac:dyDescent="0.3">
      <c r="A115" s="3"/>
      <c r="B115" s="238"/>
      <c r="C115" s="241"/>
      <c r="D115" s="238"/>
      <c r="E115" s="123"/>
      <c r="F115" s="236" t="s">
        <v>1540</v>
      </c>
      <c r="G115" s="238"/>
      <c r="H115" s="235"/>
      <c r="I115" s="235"/>
      <c r="J115" s="238"/>
      <c r="K115" s="238"/>
      <c r="L115" s="239"/>
      <c r="M115" s="238"/>
    </row>
    <row r="116" spans="1:13" ht="17.7" x14ac:dyDescent="0.3">
      <c r="A116" s="3"/>
      <c r="B116" s="238"/>
      <c r="C116" s="241"/>
      <c r="D116" s="238"/>
      <c r="E116" s="123"/>
      <c r="F116" s="124" t="s">
        <v>1541</v>
      </c>
      <c r="G116" s="238"/>
      <c r="H116" s="235"/>
      <c r="I116" s="235"/>
      <c r="J116" s="238"/>
      <c r="K116" s="238"/>
      <c r="L116" s="239"/>
      <c r="M116" s="238"/>
    </row>
    <row r="117" spans="1:13" s="219" customFormat="1" ht="62.2" customHeight="1" x14ac:dyDescent="0.3">
      <c r="A117" s="117">
        <v>41</v>
      </c>
      <c r="B117" s="121">
        <v>1</v>
      </c>
      <c r="C117" s="121" t="s">
        <v>311</v>
      </c>
      <c r="D117" s="121" t="s">
        <v>312</v>
      </c>
      <c r="E117" s="121" t="s">
        <v>313</v>
      </c>
      <c r="F117" s="121"/>
      <c r="G117" s="121" t="s">
        <v>314</v>
      </c>
      <c r="H117" s="121" t="s">
        <v>315</v>
      </c>
      <c r="I117" s="121" t="s">
        <v>316</v>
      </c>
      <c r="J117" s="121"/>
      <c r="K117" s="121"/>
      <c r="L117" s="137"/>
      <c r="M117" s="121" t="s">
        <v>317</v>
      </c>
    </row>
    <row r="118" spans="1:13" s="219" customFormat="1" ht="68.75" customHeight="1" x14ac:dyDescent="0.3">
      <c r="A118" s="117">
        <v>42</v>
      </c>
      <c r="B118" s="121">
        <v>96</v>
      </c>
      <c r="C118" s="120" t="s">
        <v>322</v>
      </c>
      <c r="D118" s="121" t="s">
        <v>323</v>
      </c>
      <c r="E118" s="121" t="s">
        <v>1222</v>
      </c>
      <c r="F118" s="121" t="s">
        <v>325</v>
      </c>
      <c r="G118" s="121" t="s">
        <v>314</v>
      </c>
      <c r="H118" s="121" t="s">
        <v>326</v>
      </c>
      <c r="I118" s="121" t="s">
        <v>1148</v>
      </c>
      <c r="J118" s="121"/>
      <c r="K118" s="121"/>
      <c r="L118" s="137">
        <v>1</v>
      </c>
      <c r="M118" s="121" t="s">
        <v>1150</v>
      </c>
    </row>
    <row r="119" spans="1:13" s="219" customFormat="1" ht="104.1" customHeight="1" x14ac:dyDescent="0.3">
      <c r="A119" s="117">
        <v>43</v>
      </c>
      <c r="B119" s="121">
        <v>107</v>
      </c>
      <c r="C119" s="120" t="s">
        <v>335</v>
      </c>
      <c r="D119" s="121" t="s">
        <v>336</v>
      </c>
      <c r="E119" s="121" t="s">
        <v>1151</v>
      </c>
      <c r="F119" s="121"/>
      <c r="G119" s="121" t="s">
        <v>337</v>
      </c>
      <c r="H119" s="121" t="s">
        <v>885</v>
      </c>
      <c r="I119" s="139" t="s">
        <v>1149</v>
      </c>
      <c r="J119" s="140"/>
      <c r="K119" s="121"/>
      <c r="L119" s="137">
        <v>1</v>
      </c>
      <c r="M119" s="121" t="s">
        <v>1221</v>
      </c>
    </row>
    <row r="120" spans="1:13" ht="63.5" customHeight="1" x14ac:dyDescent="0.3">
      <c r="A120" s="117">
        <v>44</v>
      </c>
      <c r="B120" s="258">
        <v>19</v>
      </c>
      <c r="C120" s="259" t="s">
        <v>318</v>
      </c>
      <c r="D120" s="258" t="s">
        <v>319</v>
      </c>
      <c r="E120" s="258" t="s">
        <v>320</v>
      </c>
      <c r="F120" s="258"/>
      <c r="G120" s="258" t="s">
        <v>314</v>
      </c>
      <c r="H120" s="258" t="s">
        <v>315</v>
      </c>
      <c r="I120" s="258" t="s">
        <v>321</v>
      </c>
      <c r="J120" s="258"/>
      <c r="K120" s="258"/>
      <c r="L120" s="260"/>
      <c r="M120" s="258" t="s">
        <v>317</v>
      </c>
    </row>
    <row r="121" spans="1:13" s="255" customFormat="1" ht="138.15" customHeight="1" x14ac:dyDescent="0.3">
      <c r="A121" s="117">
        <v>45</v>
      </c>
      <c r="B121" s="3">
        <v>32</v>
      </c>
      <c r="C121" s="3"/>
      <c r="D121" s="201" t="s">
        <v>277</v>
      </c>
      <c r="E121" s="4" t="s">
        <v>639</v>
      </c>
      <c r="F121" s="3" t="s">
        <v>842</v>
      </c>
      <c r="G121" s="3" t="s">
        <v>842</v>
      </c>
      <c r="H121" s="3" t="s">
        <v>842</v>
      </c>
      <c r="I121" s="3" t="s">
        <v>842</v>
      </c>
      <c r="J121" s="3" t="s">
        <v>842</v>
      </c>
      <c r="K121" s="3" t="s">
        <v>842</v>
      </c>
      <c r="L121" s="3" t="s">
        <v>842</v>
      </c>
      <c r="M121" s="4" t="s">
        <v>1549</v>
      </c>
    </row>
    <row r="122" spans="1:13" s="255" customFormat="1" ht="91" customHeight="1" x14ac:dyDescent="0.3">
      <c r="A122" s="117">
        <v>46</v>
      </c>
      <c r="B122" s="3">
        <v>39</v>
      </c>
      <c r="C122" s="3"/>
      <c r="D122" s="201" t="s">
        <v>283</v>
      </c>
      <c r="E122" s="4" t="s">
        <v>1041</v>
      </c>
      <c r="F122" s="3" t="s">
        <v>842</v>
      </c>
      <c r="G122" s="3" t="s">
        <v>842</v>
      </c>
      <c r="H122" s="3" t="s">
        <v>842</v>
      </c>
      <c r="I122" s="3" t="s">
        <v>842</v>
      </c>
      <c r="J122" s="3" t="s">
        <v>842</v>
      </c>
      <c r="K122" s="3" t="s">
        <v>842</v>
      </c>
      <c r="L122" s="3" t="s">
        <v>842</v>
      </c>
      <c r="M122" s="4" t="s">
        <v>1550</v>
      </c>
    </row>
    <row r="123" spans="1:13" ht="60.9" customHeight="1" x14ac:dyDescent="0.3">
      <c r="A123" s="117">
        <v>47</v>
      </c>
      <c r="B123" s="251">
        <v>45</v>
      </c>
      <c r="C123" s="251"/>
      <c r="D123" s="252" t="s">
        <v>286</v>
      </c>
      <c r="E123" s="253" t="s">
        <v>284</v>
      </c>
      <c r="F123" s="251" t="s">
        <v>842</v>
      </c>
      <c r="G123" s="251" t="s">
        <v>842</v>
      </c>
      <c r="H123" s="251" t="s">
        <v>842</v>
      </c>
      <c r="I123" s="251" t="s">
        <v>842</v>
      </c>
      <c r="J123" s="251" t="s">
        <v>842</v>
      </c>
      <c r="K123" s="251" t="s">
        <v>842</v>
      </c>
      <c r="L123" s="251" t="s">
        <v>842</v>
      </c>
      <c r="M123" s="253" t="s">
        <v>1145</v>
      </c>
    </row>
    <row r="124" spans="1:13" ht="409.6" x14ac:dyDescent="0.3">
      <c r="A124" s="117">
        <v>48</v>
      </c>
      <c r="B124" s="247">
        <v>18</v>
      </c>
      <c r="C124" s="247" t="s">
        <v>90</v>
      </c>
      <c r="D124" s="247" t="s">
        <v>1551</v>
      </c>
      <c r="E124" s="247" t="s">
        <v>1552</v>
      </c>
      <c r="F124" s="247" t="s">
        <v>1240</v>
      </c>
      <c r="G124" s="247" t="s">
        <v>94</v>
      </c>
      <c r="H124" s="247" t="s">
        <v>95</v>
      </c>
      <c r="I124" s="247" t="s">
        <v>1034</v>
      </c>
      <c r="J124" s="247" t="s">
        <v>1241</v>
      </c>
      <c r="K124" s="247" t="s">
        <v>1553</v>
      </c>
      <c r="L124" s="248">
        <v>0.9</v>
      </c>
      <c r="M124" s="254" t="s">
        <v>1554</v>
      </c>
    </row>
    <row r="125" spans="1:13" ht="88.4" x14ac:dyDescent="0.3">
      <c r="A125" s="117">
        <v>49</v>
      </c>
      <c r="B125" s="250">
        <v>111</v>
      </c>
      <c r="C125" s="16" t="s">
        <v>100</v>
      </c>
      <c r="D125" s="15" t="s">
        <v>101</v>
      </c>
      <c r="E125" s="247" t="s">
        <v>1244</v>
      </c>
      <c r="F125" s="247" t="s">
        <v>1245</v>
      </c>
      <c r="G125" s="247" t="s">
        <v>104</v>
      </c>
      <c r="H125" s="247" t="s">
        <v>1246</v>
      </c>
      <c r="I125" s="247" t="s">
        <v>1555</v>
      </c>
      <c r="J125" s="247" t="s">
        <v>1248</v>
      </c>
      <c r="K125" s="247">
        <v>811.13</v>
      </c>
      <c r="L125" s="248">
        <v>0.1</v>
      </c>
      <c r="M125" s="247" t="s">
        <v>1556</v>
      </c>
    </row>
    <row r="126" spans="1:13" ht="17.7" x14ac:dyDescent="0.3">
      <c r="A126" s="117">
        <v>50</v>
      </c>
      <c r="B126" s="119">
        <v>29</v>
      </c>
      <c r="C126" s="120" t="s">
        <v>15</v>
      </c>
      <c r="D126" s="121" t="s">
        <v>16</v>
      </c>
      <c r="E126" s="119" t="s">
        <v>1154</v>
      </c>
      <c r="F126" s="119" t="s">
        <v>411</v>
      </c>
      <c r="G126" s="119" t="s">
        <v>1155</v>
      </c>
      <c r="H126" s="119" t="s">
        <v>1155</v>
      </c>
      <c r="I126" s="119" t="s">
        <v>1475</v>
      </c>
      <c r="J126" s="119">
        <v>5</v>
      </c>
      <c r="K126" s="142">
        <v>2.5</v>
      </c>
      <c r="L126" s="119">
        <v>100</v>
      </c>
      <c r="M126" s="119" t="s">
        <v>1557</v>
      </c>
    </row>
    <row r="127" spans="1:13" ht="17.7" x14ac:dyDescent="0.3">
      <c r="A127" s="117">
        <v>51</v>
      </c>
      <c r="B127" s="119">
        <v>29</v>
      </c>
      <c r="C127" s="120" t="s">
        <v>15</v>
      </c>
      <c r="D127" s="121" t="s">
        <v>16</v>
      </c>
      <c r="E127" s="121" t="s">
        <v>1558</v>
      </c>
      <c r="F127" s="119" t="s">
        <v>1559</v>
      </c>
      <c r="G127" s="119" t="s">
        <v>519</v>
      </c>
      <c r="H127" s="119" t="s">
        <v>519</v>
      </c>
      <c r="I127" s="119" t="s">
        <v>1475</v>
      </c>
      <c r="J127" s="119">
        <v>5</v>
      </c>
      <c r="K127" s="119">
        <v>4.5</v>
      </c>
      <c r="L127" s="119">
        <v>100</v>
      </c>
      <c r="M127" s="121" t="s">
        <v>1560</v>
      </c>
    </row>
    <row r="128" spans="1:13" ht="47.15" customHeight="1" x14ac:dyDescent="0.3">
      <c r="A128" s="117">
        <v>52</v>
      </c>
      <c r="B128" s="119">
        <v>29</v>
      </c>
      <c r="C128" s="120" t="s">
        <v>15</v>
      </c>
      <c r="D128" s="121" t="s">
        <v>16</v>
      </c>
      <c r="E128" s="121" t="s">
        <v>1561</v>
      </c>
      <c r="F128" s="119" t="s">
        <v>1562</v>
      </c>
      <c r="G128" s="121" t="s">
        <v>1415</v>
      </c>
      <c r="H128" s="121" t="s">
        <v>1415</v>
      </c>
      <c r="I128" s="119" t="s">
        <v>1475</v>
      </c>
      <c r="J128" s="119">
        <v>5</v>
      </c>
      <c r="K128" s="119">
        <v>5.6</v>
      </c>
      <c r="L128" s="119">
        <v>100</v>
      </c>
      <c r="M128" s="121" t="s">
        <v>1563</v>
      </c>
    </row>
    <row r="129" spans="1:13" ht="41.9" customHeight="1" x14ac:dyDescent="0.3">
      <c r="A129" s="117">
        <v>53</v>
      </c>
      <c r="B129" s="119">
        <v>29</v>
      </c>
      <c r="C129" s="120" t="s">
        <v>15</v>
      </c>
      <c r="D129" s="121" t="s">
        <v>16</v>
      </c>
      <c r="E129" s="121" t="s">
        <v>1564</v>
      </c>
      <c r="F129" s="121" t="s">
        <v>1565</v>
      </c>
      <c r="G129" s="119" t="s">
        <v>981</v>
      </c>
      <c r="H129" s="119" t="s">
        <v>981</v>
      </c>
      <c r="I129" s="119" t="s">
        <v>1475</v>
      </c>
      <c r="J129" s="119">
        <v>5</v>
      </c>
      <c r="K129" s="119">
        <v>62.902000000000001</v>
      </c>
      <c r="L129" s="243">
        <v>100</v>
      </c>
      <c r="M129" s="121" t="s">
        <v>1566</v>
      </c>
    </row>
    <row r="130" spans="1:13" ht="70.05" customHeight="1" x14ac:dyDescent="0.3">
      <c r="A130" s="117">
        <v>54</v>
      </c>
      <c r="B130" s="119">
        <v>29</v>
      </c>
      <c r="C130" s="120" t="s">
        <v>15</v>
      </c>
      <c r="D130" s="121" t="s">
        <v>16</v>
      </c>
      <c r="E130" s="121" t="s">
        <v>1567</v>
      </c>
      <c r="F130" s="121" t="s">
        <v>1568</v>
      </c>
      <c r="G130" s="121" t="s">
        <v>973</v>
      </c>
      <c r="H130" s="121" t="s">
        <v>973</v>
      </c>
      <c r="I130" s="119" t="s">
        <v>1475</v>
      </c>
      <c r="J130" s="119">
        <v>1</v>
      </c>
      <c r="K130" s="244">
        <v>1.76</v>
      </c>
      <c r="L130" s="119">
        <v>11.7</v>
      </c>
      <c r="M130" s="121" t="s">
        <v>1569</v>
      </c>
    </row>
    <row r="131" spans="1:13" ht="77.900000000000006" customHeight="1" x14ac:dyDescent="0.3">
      <c r="A131" s="117">
        <v>55</v>
      </c>
      <c r="B131" s="119">
        <v>29</v>
      </c>
      <c r="C131" s="120" t="s">
        <v>15</v>
      </c>
      <c r="D131" s="121" t="s">
        <v>16</v>
      </c>
      <c r="E131" s="121" t="s">
        <v>1570</v>
      </c>
      <c r="F131" s="119" t="s">
        <v>342</v>
      </c>
      <c r="G131" s="121" t="s">
        <v>564</v>
      </c>
      <c r="H131" s="121" t="s">
        <v>564</v>
      </c>
      <c r="I131" s="121" t="s">
        <v>1571</v>
      </c>
      <c r="J131" s="119">
        <v>5</v>
      </c>
      <c r="K131" s="119">
        <v>0.35</v>
      </c>
      <c r="L131" s="145">
        <v>100</v>
      </c>
      <c r="M131" s="121" t="s">
        <v>1572</v>
      </c>
    </row>
    <row r="132" spans="1:13" ht="83.15" customHeight="1" x14ac:dyDescent="0.3">
      <c r="A132" s="117">
        <v>56</v>
      </c>
      <c r="B132" s="119">
        <v>29</v>
      </c>
      <c r="C132" s="120" t="s">
        <v>15</v>
      </c>
      <c r="D132" s="121" t="s">
        <v>16</v>
      </c>
      <c r="E132" s="121" t="s">
        <v>1570</v>
      </c>
      <c r="F132" s="119" t="s">
        <v>1573</v>
      </c>
      <c r="G132" s="121" t="s">
        <v>564</v>
      </c>
      <c r="H132" s="121" t="s">
        <v>564</v>
      </c>
      <c r="I132" s="121" t="s">
        <v>1574</v>
      </c>
      <c r="J132" s="119">
        <v>5</v>
      </c>
      <c r="K132" s="119">
        <v>0.98399999999999999</v>
      </c>
      <c r="L132" s="145">
        <v>100</v>
      </c>
      <c r="M132" s="121" t="s">
        <v>1575</v>
      </c>
    </row>
    <row r="133" spans="1:13" ht="60.25" customHeight="1" x14ac:dyDescent="0.3">
      <c r="A133" s="117">
        <v>57</v>
      </c>
      <c r="B133" s="119"/>
      <c r="C133" s="119"/>
      <c r="D133" s="121" t="s">
        <v>1161</v>
      </c>
      <c r="E133" s="121" t="s">
        <v>1576</v>
      </c>
      <c r="F133" s="119" t="s">
        <v>470</v>
      </c>
      <c r="G133" s="121" t="s">
        <v>564</v>
      </c>
      <c r="H133" s="121" t="s">
        <v>564</v>
      </c>
      <c r="I133" s="121" t="s">
        <v>1571</v>
      </c>
      <c r="J133" s="119">
        <v>5</v>
      </c>
      <c r="K133" s="119">
        <v>1.4847999999999999</v>
      </c>
      <c r="L133" s="145">
        <v>100</v>
      </c>
      <c r="M133" s="121" t="s">
        <v>1577</v>
      </c>
    </row>
    <row r="134" spans="1:13" ht="51.05" customHeight="1" x14ac:dyDescent="0.3">
      <c r="A134" s="117">
        <v>58</v>
      </c>
      <c r="B134" s="119"/>
      <c r="C134" s="119"/>
      <c r="D134" s="121" t="s">
        <v>1161</v>
      </c>
      <c r="E134" s="121" t="s">
        <v>1407</v>
      </c>
      <c r="F134" s="119" t="s">
        <v>1417</v>
      </c>
      <c r="G134" s="121" t="s">
        <v>564</v>
      </c>
      <c r="H134" s="121" t="s">
        <v>564</v>
      </c>
      <c r="I134" s="121" t="s">
        <v>1578</v>
      </c>
      <c r="J134" s="119">
        <v>5</v>
      </c>
      <c r="K134" s="119">
        <v>0.99975000000000003</v>
      </c>
      <c r="L134" s="145">
        <v>100</v>
      </c>
      <c r="M134" s="121" t="s">
        <v>1577</v>
      </c>
    </row>
    <row r="135" spans="1:13" ht="53.05" x14ac:dyDescent="0.3">
      <c r="A135" s="117">
        <v>59</v>
      </c>
      <c r="B135" s="119">
        <v>36</v>
      </c>
      <c r="C135" s="119" t="s">
        <v>1579</v>
      </c>
      <c r="D135" s="121" t="s">
        <v>542</v>
      </c>
      <c r="E135" s="121" t="s">
        <v>1580</v>
      </c>
      <c r="F135" s="119" t="s">
        <v>1581</v>
      </c>
      <c r="G135" s="119" t="s">
        <v>1165</v>
      </c>
      <c r="H135" s="119" t="s">
        <v>1165</v>
      </c>
      <c r="I135" s="119" t="s">
        <v>1475</v>
      </c>
      <c r="J135" s="119">
        <v>5</v>
      </c>
      <c r="K135" s="119">
        <v>10</v>
      </c>
      <c r="L135" s="119">
        <v>100</v>
      </c>
      <c r="M135" s="119" t="s">
        <v>1166</v>
      </c>
    </row>
    <row r="136" spans="1:13" ht="62.2" customHeight="1" x14ac:dyDescent="0.3">
      <c r="A136" s="117">
        <v>60</v>
      </c>
      <c r="B136" s="119">
        <v>36</v>
      </c>
      <c r="C136" s="119" t="s">
        <v>1579</v>
      </c>
      <c r="D136" s="121" t="s">
        <v>542</v>
      </c>
      <c r="E136" s="121" t="s">
        <v>1582</v>
      </c>
      <c r="F136" s="121" t="s">
        <v>1608</v>
      </c>
      <c r="G136" s="121" t="s">
        <v>564</v>
      </c>
      <c r="H136" s="121" t="s">
        <v>564</v>
      </c>
      <c r="I136" s="121" t="s">
        <v>1571</v>
      </c>
      <c r="J136" s="119">
        <v>5</v>
      </c>
      <c r="K136" s="119">
        <v>0.99399999999999999</v>
      </c>
      <c r="L136" s="145">
        <v>100</v>
      </c>
      <c r="M136" s="119"/>
    </row>
    <row r="137" spans="1:13" ht="57.6" customHeight="1" x14ac:dyDescent="0.3">
      <c r="A137" s="117">
        <v>61</v>
      </c>
      <c r="B137" s="119">
        <v>36</v>
      </c>
      <c r="C137" s="119" t="s">
        <v>1579</v>
      </c>
      <c r="D137" s="121" t="s">
        <v>542</v>
      </c>
      <c r="E137" s="121" t="s">
        <v>1583</v>
      </c>
      <c r="F137" s="121" t="s">
        <v>1607</v>
      </c>
      <c r="G137" s="121" t="s">
        <v>564</v>
      </c>
      <c r="H137" s="121" t="s">
        <v>564</v>
      </c>
      <c r="I137" s="121" t="s">
        <v>1578</v>
      </c>
      <c r="J137" s="119">
        <v>5</v>
      </c>
      <c r="K137" s="119">
        <v>0.40500000000000003</v>
      </c>
      <c r="L137" s="145">
        <v>100</v>
      </c>
      <c r="M137" s="119"/>
    </row>
    <row r="138" spans="1:13" ht="45.85" customHeight="1" x14ac:dyDescent="0.3">
      <c r="A138" s="117">
        <v>62</v>
      </c>
      <c r="B138" s="119">
        <v>36</v>
      </c>
      <c r="C138" s="119" t="s">
        <v>1579</v>
      </c>
      <c r="D138" s="121" t="s">
        <v>542</v>
      </c>
      <c r="E138" s="121" t="s">
        <v>1561</v>
      </c>
      <c r="F138" s="121" t="s">
        <v>1606</v>
      </c>
      <c r="G138" s="121" t="s">
        <v>538</v>
      </c>
      <c r="H138" s="121" t="s">
        <v>1415</v>
      </c>
      <c r="I138" s="119" t="s">
        <v>1475</v>
      </c>
      <c r="J138" s="119">
        <v>5</v>
      </c>
      <c r="K138" s="119">
        <v>1.8</v>
      </c>
      <c r="L138" s="119"/>
      <c r="M138" s="121" t="s">
        <v>1584</v>
      </c>
    </row>
    <row r="139" spans="1:13" ht="40.6" customHeight="1" x14ac:dyDescent="0.3">
      <c r="A139" s="117">
        <v>63</v>
      </c>
      <c r="B139" s="119">
        <v>42</v>
      </c>
      <c r="C139" s="119" t="s">
        <v>1585</v>
      </c>
      <c r="D139" s="121" t="s">
        <v>554</v>
      </c>
      <c r="E139" s="119"/>
      <c r="F139" s="119" t="s">
        <v>1586</v>
      </c>
      <c r="G139" s="119"/>
      <c r="H139" s="119"/>
      <c r="I139" s="119"/>
      <c r="J139" s="119"/>
      <c r="K139" s="119"/>
      <c r="L139" s="119"/>
      <c r="M139" s="119"/>
    </row>
    <row r="140" spans="1:13" ht="39.299999999999997" customHeight="1" x14ac:dyDescent="0.3">
      <c r="A140" s="117">
        <v>64</v>
      </c>
      <c r="B140" s="119">
        <v>47</v>
      </c>
      <c r="C140" s="120" t="s">
        <v>555</v>
      </c>
      <c r="D140" s="121" t="s">
        <v>556</v>
      </c>
      <c r="E140" s="121" t="s">
        <v>1587</v>
      </c>
      <c r="F140" s="119" t="s">
        <v>1609</v>
      </c>
      <c r="G140" s="119" t="s">
        <v>1165</v>
      </c>
      <c r="H140" s="119" t="s">
        <v>1588</v>
      </c>
      <c r="I140" s="119" t="s">
        <v>1475</v>
      </c>
      <c r="J140" s="119">
        <v>1</v>
      </c>
      <c r="K140" s="119">
        <v>9.8000000000000007</v>
      </c>
      <c r="L140" s="119">
        <v>100</v>
      </c>
      <c r="M140" s="119"/>
    </row>
    <row r="141" spans="1:13" ht="41.9" customHeight="1" x14ac:dyDescent="0.3">
      <c r="A141" s="117">
        <v>65</v>
      </c>
      <c r="B141" s="119">
        <v>47</v>
      </c>
      <c r="C141" s="120" t="s">
        <v>555</v>
      </c>
      <c r="D141" s="121" t="s">
        <v>556</v>
      </c>
      <c r="E141" s="121" t="s">
        <v>1589</v>
      </c>
      <c r="F141" s="119" t="s">
        <v>1609</v>
      </c>
      <c r="G141" s="119" t="s">
        <v>1590</v>
      </c>
      <c r="H141" s="119" t="s">
        <v>1591</v>
      </c>
      <c r="I141" s="119" t="s">
        <v>1592</v>
      </c>
      <c r="J141" s="119">
        <v>5</v>
      </c>
      <c r="K141" s="119" t="s">
        <v>1593</v>
      </c>
      <c r="L141" s="119">
        <v>100</v>
      </c>
      <c r="M141" s="119" t="s">
        <v>1594</v>
      </c>
    </row>
    <row r="142" spans="1:13" ht="39.299999999999997" customHeight="1" x14ac:dyDescent="0.3">
      <c r="A142" s="117">
        <v>66</v>
      </c>
      <c r="B142" s="119">
        <v>47</v>
      </c>
      <c r="C142" s="120" t="s">
        <v>555</v>
      </c>
      <c r="D142" s="121" t="s">
        <v>556</v>
      </c>
      <c r="E142" s="121" t="s">
        <v>1561</v>
      </c>
      <c r="F142" s="119" t="s">
        <v>1595</v>
      </c>
      <c r="G142" s="121" t="s">
        <v>1415</v>
      </c>
      <c r="H142" s="121" t="s">
        <v>1415</v>
      </c>
      <c r="I142" s="119" t="s">
        <v>1475</v>
      </c>
      <c r="J142" s="119">
        <v>5</v>
      </c>
      <c r="K142" s="119">
        <v>19.2</v>
      </c>
      <c r="L142" s="119">
        <v>100</v>
      </c>
      <c r="M142" s="119" t="s">
        <v>1596</v>
      </c>
    </row>
    <row r="143" spans="1:13" ht="46.5" customHeight="1" x14ac:dyDescent="0.3">
      <c r="A143" s="117">
        <v>67</v>
      </c>
      <c r="B143" s="119">
        <v>48</v>
      </c>
      <c r="C143" s="120" t="s">
        <v>561</v>
      </c>
      <c r="D143" s="121" t="s">
        <v>562</v>
      </c>
      <c r="E143" s="119"/>
      <c r="F143" s="119" t="s">
        <v>1597</v>
      </c>
      <c r="G143" s="119"/>
      <c r="H143" s="119"/>
      <c r="I143" s="119"/>
      <c r="J143" s="119"/>
      <c r="K143" s="119"/>
      <c r="L143" s="119"/>
      <c r="M143" s="119"/>
    </row>
    <row r="144" spans="1:13" ht="65.45" customHeight="1" x14ac:dyDescent="0.3">
      <c r="A144" s="117">
        <v>68</v>
      </c>
      <c r="B144" s="119">
        <v>49</v>
      </c>
      <c r="C144" s="120" t="s">
        <v>565</v>
      </c>
      <c r="D144" s="121" t="s">
        <v>566</v>
      </c>
      <c r="E144" s="119"/>
      <c r="F144" s="119" t="s">
        <v>1598</v>
      </c>
      <c r="G144" s="119"/>
      <c r="H144" s="119"/>
      <c r="I144" s="119"/>
      <c r="J144" s="119"/>
      <c r="K144" s="119"/>
      <c r="L144" s="119"/>
      <c r="M144" s="121"/>
    </row>
    <row r="145" spans="1:13" ht="38" customHeight="1" x14ac:dyDescent="0.3">
      <c r="A145" s="117">
        <v>69</v>
      </c>
      <c r="B145" s="119">
        <v>50</v>
      </c>
      <c r="C145" s="120" t="s">
        <v>567</v>
      </c>
      <c r="D145" s="121" t="s">
        <v>568</v>
      </c>
      <c r="E145" s="119"/>
      <c r="F145" s="119" t="s">
        <v>1599</v>
      </c>
      <c r="G145" s="119"/>
      <c r="H145" s="119"/>
      <c r="I145" s="119"/>
      <c r="J145" s="119"/>
      <c r="K145" s="119"/>
      <c r="L145" s="119"/>
      <c r="M145" s="121"/>
    </row>
    <row r="146" spans="1:13" ht="40.6" customHeight="1" x14ac:dyDescent="0.3">
      <c r="A146" s="117">
        <v>70</v>
      </c>
      <c r="B146" s="119">
        <v>51</v>
      </c>
      <c r="C146" s="120" t="s">
        <v>569</v>
      </c>
      <c r="D146" s="121" t="s">
        <v>570</v>
      </c>
      <c r="E146" s="121" t="s">
        <v>1561</v>
      </c>
      <c r="F146" s="119" t="s">
        <v>88</v>
      </c>
      <c r="G146" s="119" t="s">
        <v>538</v>
      </c>
      <c r="H146" s="119" t="s">
        <v>538</v>
      </c>
      <c r="I146" s="119" t="s">
        <v>1475</v>
      </c>
      <c r="J146" s="119">
        <v>3</v>
      </c>
      <c r="K146" s="119">
        <v>43</v>
      </c>
      <c r="L146" s="119">
        <v>100</v>
      </c>
      <c r="M146" s="121" t="s">
        <v>1600</v>
      </c>
    </row>
    <row r="147" spans="1:13" ht="41.9" customHeight="1" x14ac:dyDescent="0.3">
      <c r="A147" s="117">
        <v>71</v>
      </c>
      <c r="B147" s="119">
        <v>55</v>
      </c>
      <c r="C147" s="119"/>
      <c r="D147" s="121" t="s">
        <v>571</v>
      </c>
      <c r="E147" s="121" t="s">
        <v>1601</v>
      </c>
      <c r="F147" s="119" t="s">
        <v>88</v>
      </c>
      <c r="G147" s="121" t="s">
        <v>1602</v>
      </c>
      <c r="H147" s="121" t="s">
        <v>1603</v>
      </c>
      <c r="I147" s="119" t="s">
        <v>1475</v>
      </c>
      <c r="J147" s="119">
        <v>1</v>
      </c>
      <c r="K147" s="119">
        <v>1.68</v>
      </c>
      <c r="L147" s="119">
        <v>100</v>
      </c>
      <c r="M147" s="121"/>
    </row>
    <row r="148" spans="1:13" ht="44.55" customHeight="1" x14ac:dyDescent="0.3">
      <c r="A148" s="117">
        <v>72</v>
      </c>
      <c r="B148" s="119">
        <v>76</v>
      </c>
      <c r="C148" s="120" t="s">
        <v>572</v>
      </c>
      <c r="D148" s="121" t="s">
        <v>573</v>
      </c>
      <c r="E148" s="121" t="s">
        <v>1604</v>
      </c>
      <c r="F148" s="119" t="s">
        <v>88</v>
      </c>
      <c r="G148" s="121" t="s">
        <v>1603</v>
      </c>
      <c r="H148" s="121" t="s">
        <v>1603</v>
      </c>
      <c r="I148" s="119" t="s">
        <v>1475</v>
      </c>
      <c r="J148" s="119">
        <v>1</v>
      </c>
      <c r="K148" s="119">
        <v>32.82</v>
      </c>
      <c r="L148" s="119">
        <v>100</v>
      </c>
      <c r="M148" s="119"/>
    </row>
    <row r="149" spans="1:13" ht="40.6" customHeight="1" x14ac:dyDescent="0.3">
      <c r="A149" s="117">
        <v>73</v>
      </c>
      <c r="B149" s="250">
        <v>5</v>
      </c>
      <c r="C149" s="250" t="s">
        <v>1084</v>
      </c>
      <c r="D149" s="247" t="s">
        <v>1085</v>
      </c>
      <c r="E149" s="250" t="s">
        <v>1610</v>
      </c>
      <c r="F149" s="247" t="s">
        <v>1611</v>
      </c>
      <c r="G149" s="247" t="s">
        <v>1086</v>
      </c>
      <c r="H149" s="247" t="s">
        <v>1087</v>
      </c>
      <c r="I149" s="247" t="s">
        <v>1612</v>
      </c>
      <c r="J149" s="250" t="s">
        <v>1613</v>
      </c>
      <c r="K149" s="247" t="s">
        <v>1614</v>
      </c>
      <c r="L149" s="109">
        <v>1</v>
      </c>
      <c r="M149" s="247" t="s">
        <v>1627</v>
      </c>
    </row>
    <row r="150" spans="1:13" ht="40.6" customHeight="1" x14ac:dyDescent="0.3">
      <c r="A150" s="117">
        <v>74</v>
      </c>
      <c r="B150" s="250">
        <v>60</v>
      </c>
      <c r="C150" s="250" t="s">
        <v>1090</v>
      </c>
      <c r="D150" s="247" t="s">
        <v>1091</v>
      </c>
      <c r="E150" s="250" t="s">
        <v>25</v>
      </c>
      <c r="F150" s="250" t="s">
        <v>25</v>
      </c>
      <c r="G150" s="250" t="s">
        <v>25</v>
      </c>
      <c r="H150" s="247" t="s">
        <v>1087</v>
      </c>
      <c r="I150" s="250" t="s">
        <v>25</v>
      </c>
      <c r="J150" s="250" t="s">
        <v>25</v>
      </c>
      <c r="K150" s="250" t="s">
        <v>25</v>
      </c>
      <c r="L150" s="250" t="s">
        <v>25</v>
      </c>
      <c r="M150" s="250" t="s">
        <v>25</v>
      </c>
    </row>
    <row r="151" spans="1:13" ht="39.299999999999997" customHeight="1" x14ac:dyDescent="0.3">
      <c r="A151" s="117">
        <v>75</v>
      </c>
      <c r="B151" s="247">
        <v>67</v>
      </c>
      <c r="C151" s="16" t="s">
        <v>11</v>
      </c>
      <c r="D151" s="15" t="s">
        <v>1092</v>
      </c>
      <c r="E151" s="247" t="s">
        <v>13</v>
      </c>
      <c r="F151" s="247" t="s">
        <v>1615</v>
      </c>
      <c r="G151" s="247" t="s">
        <v>14</v>
      </c>
      <c r="H151" s="247" t="s">
        <v>1087</v>
      </c>
      <c r="I151" s="247" t="s">
        <v>1612</v>
      </c>
      <c r="J151" s="247" t="s">
        <v>1616</v>
      </c>
      <c r="K151" s="247" t="s">
        <v>1617</v>
      </c>
      <c r="L151" s="248">
        <v>1</v>
      </c>
      <c r="M151" s="247" t="s">
        <v>1628</v>
      </c>
    </row>
    <row r="152" spans="1:13" ht="43.2" customHeight="1" x14ac:dyDescent="0.3">
      <c r="A152" s="117">
        <v>76</v>
      </c>
      <c r="B152" s="250">
        <v>68</v>
      </c>
      <c r="C152" s="250" t="s">
        <v>22</v>
      </c>
      <c r="D152" s="247" t="s">
        <v>23</v>
      </c>
      <c r="E152" s="250" t="s">
        <v>25</v>
      </c>
      <c r="F152" s="250" t="s">
        <v>25</v>
      </c>
      <c r="G152" s="250" t="s">
        <v>25</v>
      </c>
      <c r="H152" s="247" t="s">
        <v>1087</v>
      </c>
      <c r="I152" s="250" t="s">
        <v>25</v>
      </c>
      <c r="J152" s="250" t="s">
        <v>25</v>
      </c>
      <c r="K152" s="250" t="s">
        <v>25</v>
      </c>
      <c r="L152" s="250" t="s">
        <v>25</v>
      </c>
      <c r="M152" s="250" t="s">
        <v>25</v>
      </c>
    </row>
    <row r="153" spans="1:13" ht="40.6" customHeight="1" x14ac:dyDescent="0.3">
      <c r="A153" s="117">
        <v>77</v>
      </c>
      <c r="B153" s="247">
        <v>69</v>
      </c>
      <c r="C153" s="16" t="s">
        <v>83</v>
      </c>
      <c r="D153" s="15" t="s">
        <v>84</v>
      </c>
      <c r="E153" s="247" t="s">
        <v>13</v>
      </c>
      <c r="F153" s="247" t="s">
        <v>1618</v>
      </c>
      <c r="G153" s="247" t="s">
        <v>14</v>
      </c>
      <c r="H153" s="247" t="s">
        <v>1087</v>
      </c>
      <c r="I153" s="247" t="s">
        <v>1612</v>
      </c>
      <c r="J153" s="247" t="s">
        <v>1616</v>
      </c>
      <c r="K153" s="247" t="s">
        <v>1619</v>
      </c>
      <c r="L153" s="248">
        <v>1</v>
      </c>
      <c r="M153" s="250" t="s">
        <v>1629</v>
      </c>
    </row>
    <row r="154" spans="1:13" ht="48.45" customHeight="1" x14ac:dyDescent="0.3">
      <c r="A154" s="117">
        <v>78</v>
      </c>
      <c r="B154" s="247">
        <v>70</v>
      </c>
      <c r="C154" s="16" t="s">
        <v>712</v>
      </c>
      <c r="D154" s="15" t="s">
        <v>897</v>
      </c>
      <c r="E154" s="247" t="s">
        <v>13</v>
      </c>
      <c r="F154" s="247" t="s">
        <v>1620</v>
      </c>
      <c r="G154" s="247" t="s">
        <v>14</v>
      </c>
      <c r="H154" s="247" t="s">
        <v>1087</v>
      </c>
      <c r="I154" s="247" t="s">
        <v>1612</v>
      </c>
      <c r="J154" s="247" t="s">
        <v>1616</v>
      </c>
      <c r="K154" s="247" t="s">
        <v>1621</v>
      </c>
      <c r="L154" s="248">
        <v>1</v>
      </c>
      <c r="M154" s="250" t="s">
        <v>1630</v>
      </c>
    </row>
    <row r="155" spans="1:13" ht="39.299999999999997" customHeight="1" x14ac:dyDescent="0.3">
      <c r="A155" s="117">
        <v>79</v>
      </c>
      <c r="B155" s="250">
        <v>71</v>
      </c>
      <c r="C155" s="250" t="s">
        <v>716</v>
      </c>
      <c r="D155" s="247" t="s">
        <v>717</v>
      </c>
      <c r="E155" s="250" t="s">
        <v>1610</v>
      </c>
      <c r="F155" s="250" t="s">
        <v>1622</v>
      </c>
      <c r="G155" s="247" t="s">
        <v>14</v>
      </c>
      <c r="H155" s="247" t="s">
        <v>1087</v>
      </c>
      <c r="I155" s="247" t="s">
        <v>1612</v>
      </c>
      <c r="J155" s="247" t="s">
        <v>1616</v>
      </c>
      <c r="K155" s="247" t="s">
        <v>1623</v>
      </c>
      <c r="L155" s="248">
        <v>1</v>
      </c>
      <c r="M155" s="250" t="s">
        <v>1631</v>
      </c>
    </row>
    <row r="156" spans="1:13" ht="47.15" customHeight="1" x14ac:dyDescent="0.3">
      <c r="A156" s="117">
        <v>80</v>
      </c>
      <c r="B156" s="250">
        <v>79</v>
      </c>
      <c r="C156" s="250" t="s">
        <v>1099</v>
      </c>
      <c r="D156" s="247" t="s">
        <v>1100</v>
      </c>
      <c r="E156" s="250" t="s">
        <v>1610</v>
      </c>
      <c r="F156" s="250" t="s">
        <v>1101</v>
      </c>
      <c r="G156" s="247" t="s">
        <v>1086</v>
      </c>
      <c r="H156" s="247" t="s">
        <v>1087</v>
      </c>
      <c r="I156" s="247" t="s">
        <v>1612</v>
      </c>
      <c r="J156" s="247" t="s">
        <v>1624</v>
      </c>
      <c r="K156" s="247" t="s">
        <v>1102</v>
      </c>
      <c r="L156" s="109">
        <v>1</v>
      </c>
      <c r="M156" s="250" t="s">
        <v>1632</v>
      </c>
    </row>
    <row r="157" spans="1:13" ht="60.9" customHeight="1" x14ac:dyDescent="0.3">
      <c r="A157" s="117">
        <v>81</v>
      </c>
      <c r="B157" s="247"/>
      <c r="C157" s="16"/>
      <c r="D157" s="15" t="s">
        <v>900</v>
      </c>
      <c r="E157" s="247" t="s">
        <v>13</v>
      </c>
      <c r="F157" s="247" t="s">
        <v>1625</v>
      </c>
      <c r="G157" s="247" t="s">
        <v>14</v>
      </c>
      <c r="H157" s="247" t="s">
        <v>1087</v>
      </c>
      <c r="I157" s="247" t="s">
        <v>1612</v>
      </c>
      <c r="J157" s="247" t="s">
        <v>1616</v>
      </c>
      <c r="K157" s="247" t="s">
        <v>1635</v>
      </c>
      <c r="L157" s="248">
        <v>1</v>
      </c>
      <c r="M157" s="250" t="s">
        <v>1633</v>
      </c>
    </row>
    <row r="158" spans="1:13" ht="45.85" customHeight="1" x14ac:dyDescent="0.3">
      <c r="A158" s="117">
        <v>82</v>
      </c>
      <c r="B158" s="247">
        <v>101</v>
      </c>
      <c r="C158" s="16" t="s">
        <v>666</v>
      </c>
      <c r="D158" s="15" t="s">
        <v>667</v>
      </c>
      <c r="E158" s="247" t="s">
        <v>1103</v>
      </c>
      <c r="F158" s="247" t="s">
        <v>1104</v>
      </c>
      <c r="G158" s="247" t="s">
        <v>14</v>
      </c>
      <c r="H158" s="247" t="s">
        <v>1087</v>
      </c>
      <c r="I158" s="247" t="s">
        <v>1612</v>
      </c>
      <c r="J158" s="247" t="s">
        <v>1626</v>
      </c>
      <c r="K158" s="249">
        <v>105.03</v>
      </c>
      <c r="L158" s="248">
        <v>1</v>
      </c>
      <c r="M158" s="250" t="s">
        <v>1634</v>
      </c>
    </row>
    <row r="159" spans="1:13" ht="66.8" customHeight="1" x14ac:dyDescent="0.3">
      <c r="A159" s="117">
        <v>83</v>
      </c>
      <c r="B159" s="232">
        <v>80</v>
      </c>
      <c r="C159" s="16" t="s">
        <v>19</v>
      </c>
      <c r="D159" s="15" t="s">
        <v>20</v>
      </c>
      <c r="E159" s="15" t="s">
        <v>1636</v>
      </c>
      <c r="F159" s="199" t="s">
        <v>1637</v>
      </c>
      <c r="G159" s="15" t="s">
        <v>21</v>
      </c>
      <c r="H159" s="15" t="s">
        <v>21</v>
      </c>
      <c r="I159" s="201" t="s">
        <v>1638</v>
      </c>
      <c r="J159" s="232" t="s">
        <v>227</v>
      </c>
      <c r="K159" s="201"/>
      <c r="L159" s="197">
        <v>0</v>
      </c>
      <c r="M159" s="4"/>
    </row>
    <row r="160" spans="1:13" ht="181.35" customHeight="1" x14ac:dyDescent="0.3">
      <c r="A160" s="117">
        <v>84</v>
      </c>
      <c r="B160" s="245">
        <v>81</v>
      </c>
      <c r="C160" s="202" t="s">
        <v>26</v>
      </c>
      <c r="D160" s="201" t="s">
        <v>27</v>
      </c>
      <c r="E160" s="245" t="s">
        <v>28</v>
      </c>
      <c r="F160" s="201" t="s">
        <v>1639</v>
      </c>
      <c r="G160" s="201" t="s">
        <v>21</v>
      </c>
      <c r="H160" s="201" t="s">
        <v>21</v>
      </c>
      <c r="I160" s="201" t="s">
        <v>1638</v>
      </c>
      <c r="J160" s="245" t="s">
        <v>230</v>
      </c>
      <c r="K160" s="201"/>
      <c r="L160" s="203">
        <v>0</v>
      </c>
      <c r="M160" s="204"/>
    </row>
    <row r="161" spans="1:13" ht="79.849999999999994" customHeight="1" x14ac:dyDescent="0.3">
      <c r="A161" s="117">
        <v>85</v>
      </c>
      <c r="B161" s="245">
        <v>114</v>
      </c>
      <c r="C161" s="16" t="s">
        <v>231</v>
      </c>
      <c r="D161" s="15" t="s">
        <v>232</v>
      </c>
      <c r="E161" s="15" t="s">
        <v>233</v>
      </c>
      <c r="F161" s="15" t="s">
        <v>1640</v>
      </c>
      <c r="G161" s="15" t="s">
        <v>21</v>
      </c>
      <c r="H161" s="15" t="s">
        <v>21</v>
      </c>
      <c r="I161" s="15" t="s">
        <v>1238</v>
      </c>
      <c r="J161" s="232" t="s">
        <v>230</v>
      </c>
      <c r="K161" s="246">
        <v>60200</v>
      </c>
      <c r="L161" s="197">
        <v>0.35</v>
      </c>
      <c r="M161" s="200" t="s">
        <v>955</v>
      </c>
    </row>
    <row r="162" spans="1:13" ht="182" customHeight="1" x14ac:dyDescent="0.3">
      <c r="A162" s="117">
        <v>86</v>
      </c>
      <c r="B162" s="201">
        <v>116</v>
      </c>
      <c r="C162" s="16" t="s">
        <v>234</v>
      </c>
      <c r="D162" s="15" t="s">
        <v>235</v>
      </c>
      <c r="E162" s="201" t="s">
        <v>1641</v>
      </c>
      <c r="F162" s="201" t="s">
        <v>956</v>
      </c>
      <c r="G162" s="201" t="s">
        <v>237</v>
      </c>
      <c r="H162" s="201" t="s">
        <v>237</v>
      </c>
      <c r="I162" s="201" t="s">
        <v>238</v>
      </c>
      <c r="J162" s="201" t="s">
        <v>230</v>
      </c>
      <c r="K162" s="201" t="s">
        <v>957</v>
      </c>
      <c r="L162" s="203">
        <v>1</v>
      </c>
      <c r="M162" s="201" t="s">
        <v>239</v>
      </c>
    </row>
    <row r="163" spans="1:13" ht="43.2" customHeight="1" x14ac:dyDescent="0.3">
      <c r="A163" s="117">
        <v>87</v>
      </c>
      <c r="B163" s="201">
        <v>118</v>
      </c>
      <c r="C163" s="16" t="s">
        <v>240</v>
      </c>
      <c r="D163" s="15" t="s">
        <v>241</v>
      </c>
      <c r="E163" s="201" t="s">
        <v>40</v>
      </c>
      <c r="F163" s="201"/>
      <c r="G163" s="201"/>
      <c r="H163" s="201"/>
      <c r="I163" s="121" t="s">
        <v>70</v>
      </c>
      <c r="J163" s="245"/>
      <c r="K163" s="245"/>
      <c r="L163" s="201"/>
      <c r="M163" s="201" t="s">
        <v>242</v>
      </c>
    </row>
    <row r="164" spans="1:13" ht="40.6" customHeight="1" x14ac:dyDescent="0.3">
      <c r="A164" s="117">
        <v>88</v>
      </c>
      <c r="B164" s="201">
        <v>106</v>
      </c>
      <c r="C164" s="16" t="s">
        <v>243</v>
      </c>
      <c r="D164" s="15" t="s">
        <v>244</v>
      </c>
      <c r="E164" s="201" t="s">
        <v>40</v>
      </c>
      <c r="F164" s="201"/>
      <c r="G164" s="201"/>
      <c r="H164" s="201"/>
      <c r="I164" s="121" t="s">
        <v>70</v>
      </c>
      <c r="J164" s="245"/>
      <c r="K164" s="245"/>
      <c r="L164" s="201"/>
      <c r="M164" s="201" t="s">
        <v>245</v>
      </c>
    </row>
    <row r="165" spans="1:13" ht="44.55" customHeight="1" x14ac:dyDescent="0.3">
      <c r="A165" s="117">
        <v>89</v>
      </c>
      <c r="B165" s="201">
        <v>104</v>
      </c>
      <c r="C165" s="16" t="s">
        <v>246</v>
      </c>
      <c r="D165" s="201" t="s">
        <v>247</v>
      </c>
      <c r="E165" s="201" t="s">
        <v>40</v>
      </c>
      <c r="F165" s="201"/>
      <c r="G165" s="201"/>
      <c r="H165" s="201"/>
      <c r="I165" s="121" t="s">
        <v>70</v>
      </c>
      <c r="J165" s="245"/>
      <c r="K165" s="245"/>
      <c r="L165" s="201"/>
      <c r="M165" s="201" t="s">
        <v>248</v>
      </c>
    </row>
    <row r="166" spans="1:13" ht="44.55" customHeight="1" x14ac:dyDescent="0.3">
      <c r="A166" s="117">
        <v>90</v>
      </c>
      <c r="B166" s="117"/>
      <c r="C166" s="117"/>
      <c r="D166" s="119" t="s">
        <v>1045</v>
      </c>
      <c r="E166" s="121" t="s">
        <v>1642</v>
      </c>
      <c r="F166" s="119"/>
      <c r="G166" s="119" t="s">
        <v>476</v>
      </c>
      <c r="H166" s="119" t="s">
        <v>476</v>
      </c>
      <c r="I166" s="119" t="s">
        <v>1138</v>
      </c>
      <c r="J166" s="119" t="s">
        <v>1643</v>
      </c>
      <c r="K166" s="244">
        <v>49.792999999999999</v>
      </c>
      <c r="L166" s="122">
        <v>1</v>
      </c>
      <c r="M166" s="250"/>
    </row>
    <row r="167" spans="1:13" ht="41.9" customHeight="1" x14ac:dyDescent="0.3">
      <c r="A167" s="117">
        <v>91</v>
      </c>
      <c r="B167" s="117"/>
      <c r="C167" s="117"/>
      <c r="D167" s="119" t="s">
        <v>1045</v>
      </c>
      <c r="E167" s="121" t="s">
        <v>1644</v>
      </c>
      <c r="F167" s="119"/>
      <c r="G167" s="119" t="s">
        <v>476</v>
      </c>
      <c r="H167" s="119" t="s">
        <v>476</v>
      </c>
      <c r="I167" s="119" t="s">
        <v>1138</v>
      </c>
      <c r="J167" s="119" t="s">
        <v>1643</v>
      </c>
      <c r="K167" s="244">
        <v>33.878999999999998</v>
      </c>
      <c r="L167" s="122">
        <v>1</v>
      </c>
      <c r="M167" s="250"/>
    </row>
    <row r="168" spans="1:13" ht="45.85" customHeight="1" x14ac:dyDescent="0.3">
      <c r="A168" s="117">
        <v>92</v>
      </c>
      <c r="B168" s="117"/>
      <c r="C168" s="117"/>
      <c r="D168" s="121" t="s">
        <v>496</v>
      </c>
      <c r="E168" s="121" t="s">
        <v>1645</v>
      </c>
      <c r="F168" s="119"/>
      <c r="G168" s="119" t="s">
        <v>476</v>
      </c>
      <c r="H168" s="119" t="s">
        <v>476</v>
      </c>
      <c r="I168" s="119" t="s">
        <v>1138</v>
      </c>
      <c r="J168" s="119" t="s">
        <v>1643</v>
      </c>
      <c r="K168" s="244">
        <v>4.8</v>
      </c>
      <c r="L168" s="122">
        <v>1</v>
      </c>
      <c r="M168" s="250"/>
    </row>
    <row r="169" spans="1:13" ht="45.85" customHeight="1" x14ac:dyDescent="0.3">
      <c r="A169" s="117">
        <v>93</v>
      </c>
      <c r="B169" s="117"/>
      <c r="C169" s="117"/>
      <c r="D169" s="119" t="s">
        <v>1045</v>
      </c>
      <c r="E169" s="121" t="s">
        <v>1646</v>
      </c>
      <c r="F169" s="119"/>
      <c r="G169" s="119" t="s">
        <v>476</v>
      </c>
      <c r="H169" s="119" t="s">
        <v>476</v>
      </c>
      <c r="I169" s="119" t="s">
        <v>1138</v>
      </c>
      <c r="J169" s="119" t="s">
        <v>1643</v>
      </c>
      <c r="K169" s="244">
        <v>34.875</v>
      </c>
      <c r="L169" s="122">
        <v>1</v>
      </c>
      <c r="M169" s="250"/>
    </row>
    <row r="170" spans="1:13" ht="57.6" customHeight="1" x14ac:dyDescent="0.3">
      <c r="A170" s="117">
        <v>94</v>
      </c>
      <c r="B170" s="117"/>
      <c r="C170" s="117"/>
      <c r="D170" s="119" t="s">
        <v>1052</v>
      </c>
      <c r="E170" s="121" t="s">
        <v>1647</v>
      </c>
      <c r="F170" s="119"/>
      <c r="G170" s="119" t="s">
        <v>476</v>
      </c>
      <c r="H170" s="119" t="s">
        <v>476</v>
      </c>
      <c r="I170" s="119" t="s">
        <v>1138</v>
      </c>
      <c r="J170" s="119" t="s">
        <v>1643</v>
      </c>
      <c r="K170" s="244">
        <v>16.096</v>
      </c>
      <c r="L170" s="122">
        <v>1</v>
      </c>
      <c r="M170" s="250"/>
    </row>
    <row r="171" spans="1:13" ht="49.75" customHeight="1" x14ac:dyDescent="0.3">
      <c r="A171" s="117">
        <v>95</v>
      </c>
      <c r="B171" s="117"/>
      <c r="C171" s="117"/>
      <c r="D171" s="119" t="s">
        <v>1045</v>
      </c>
      <c r="E171" s="121" t="s">
        <v>1648</v>
      </c>
      <c r="F171" s="119"/>
      <c r="G171" s="119" t="s">
        <v>476</v>
      </c>
      <c r="H171" s="119" t="s">
        <v>476</v>
      </c>
      <c r="I171" s="119" t="s">
        <v>1138</v>
      </c>
      <c r="J171" s="119" t="s">
        <v>1643</v>
      </c>
      <c r="K171" s="244">
        <v>21.584</v>
      </c>
      <c r="L171" s="122">
        <v>1</v>
      </c>
      <c r="M171" s="250"/>
    </row>
    <row r="172" spans="1:13" ht="56.95" customHeight="1" x14ac:dyDescent="0.3">
      <c r="A172" s="117">
        <v>96</v>
      </c>
      <c r="B172" s="117"/>
      <c r="C172" s="117"/>
      <c r="D172" s="119" t="s">
        <v>1045</v>
      </c>
      <c r="E172" s="121" t="s">
        <v>1649</v>
      </c>
      <c r="F172" s="119"/>
      <c r="G172" s="119" t="s">
        <v>476</v>
      </c>
      <c r="H172" s="119" t="s">
        <v>476</v>
      </c>
      <c r="I172" s="119" t="s">
        <v>1138</v>
      </c>
      <c r="J172" s="119" t="s">
        <v>1643</v>
      </c>
      <c r="K172" s="244">
        <v>49.872999999999998</v>
      </c>
      <c r="L172" s="122">
        <v>1</v>
      </c>
      <c r="M172" s="250"/>
    </row>
    <row r="173" spans="1:13" ht="47.15" customHeight="1" x14ac:dyDescent="0.3">
      <c r="A173" s="117">
        <v>97</v>
      </c>
      <c r="B173" s="250"/>
      <c r="C173" s="250"/>
      <c r="D173" s="119" t="s">
        <v>1052</v>
      </c>
      <c r="E173" s="121" t="s">
        <v>1650</v>
      </c>
      <c r="F173" s="119"/>
      <c r="G173" s="119" t="s">
        <v>476</v>
      </c>
      <c r="H173" s="119" t="s">
        <v>476</v>
      </c>
      <c r="I173" s="119" t="s">
        <v>1138</v>
      </c>
      <c r="J173" s="119" t="s">
        <v>1643</v>
      </c>
      <c r="K173" s="244">
        <v>7.1680000000000001</v>
      </c>
      <c r="L173" s="122">
        <v>1</v>
      </c>
      <c r="M173" s="250"/>
    </row>
    <row r="174" spans="1:13" ht="53.05" x14ac:dyDescent="0.3">
      <c r="A174" s="117">
        <v>98</v>
      </c>
      <c r="B174" s="117"/>
      <c r="C174" s="117"/>
      <c r="D174" s="119" t="s">
        <v>1045</v>
      </c>
      <c r="E174" s="121" t="s">
        <v>500</v>
      </c>
      <c r="F174" s="119"/>
      <c r="G174" s="119" t="s">
        <v>476</v>
      </c>
      <c r="H174" s="119" t="s">
        <v>476</v>
      </c>
      <c r="I174" s="119" t="s">
        <v>1138</v>
      </c>
      <c r="J174" s="119" t="s">
        <v>1643</v>
      </c>
      <c r="K174" s="244">
        <v>20.102</v>
      </c>
      <c r="L174" s="122">
        <v>1</v>
      </c>
      <c r="M174" s="250"/>
    </row>
    <row r="175" spans="1:13" ht="35.35" x14ac:dyDescent="0.3">
      <c r="A175" s="117">
        <v>99</v>
      </c>
      <c r="B175" s="117"/>
      <c r="C175" s="117"/>
      <c r="D175" s="121" t="s">
        <v>1141</v>
      </c>
      <c r="E175" s="121" t="s">
        <v>1651</v>
      </c>
      <c r="F175" s="119">
        <v>1</v>
      </c>
      <c r="G175" s="119" t="s">
        <v>476</v>
      </c>
      <c r="H175" s="119" t="s">
        <v>476</v>
      </c>
      <c r="I175" s="119" t="s">
        <v>1138</v>
      </c>
      <c r="J175" s="119" t="s">
        <v>1643</v>
      </c>
      <c r="K175" s="244">
        <v>46.35</v>
      </c>
      <c r="L175" s="122">
        <v>1</v>
      </c>
      <c r="M175" s="250"/>
    </row>
    <row r="176" spans="1:13" ht="63.5" customHeight="1" x14ac:dyDescent="0.3">
      <c r="A176" s="117">
        <v>100</v>
      </c>
      <c r="B176" s="117"/>
      <c r="C176" s="117"/>
      <c r="D176" s="119" t="s">
        <v>483</v>
      </c>
      <c r="E176" s="121" t="s">
        <v>1652</v>
      </c>
      <c r="F176" s="119"/>
      <c r="G176" s="119" t="s">
        <v>476</v>
      </c>
      <c r="H176" s="119" t="s">
        <v>476</v>
      </c>
      <c r="I176" s="119" t="s">
        <v>1653</v>
      </c>
      <c r="J176" s="119" t="s">
        <v>1643</v>
      </c>
      <c r="K176" s="244">
        <v>49.906999999999996</v>
      </c>
      <c r="L176" s="122">
        <v>1</v>
      </c>
      <c r="M176" s="250"/>
    </row>
    <row r="177" spans="1:13" ht="67.45" customHeight="1" x14ac:dyDescent="0.3">
      <c r="A177" s="117">
        <v>101</v>
      </c>
      <c r="B177" s="117"/>
      <c r="C177" s="117"/>
      <c r="D177" s="119" t="s">
        <v>1045</v>
      </c>
      <c r="E177" s="121" t="s">
        <v>1654</v>
      </c>
      <c r="F177" s="119"/>
      <c r="G177" s="119" t="s">
        <v>476</v>
      </c>
      <c r="H177" s="119" t="s">
        <v>476</v>
      </c>
      <c r="I177" s="119" t="s">
        <v>1653</v>
      </c>
      <c r="J177" s="119" t="s">
        <v>1643</v>
      </c>
      <c r="K177" s="244">
        <v>22.396999999999998</v>
      </c>
      <c r="L177" s="122">
        <v>1</v>
      </c>
      <c r="M177" s="250"/>
    </row>
    <row r="178" spans="1:13" ht="63.5" customHeight="1" x14ac:dyDescent="0.3">
      <c r="A178" s="117">
        <v>102</v>
      </c>
      <c r="B178" s="117"/>
      <c r="C178" s="117"/>
      <c r="D178" s="119" t="s">
        <v>1045</v>
      </c>
      <c r="E178" s="121" t="s">
        <v>1655</v>
      </c>
      <c r="F178" s="119"/>
      <c r="G178" s="119" t="s">
        <v>476</v>
      </c>
      <c r="H178" s="119" t="s">
        <v>476</v>
      </c>
      <c r="I178" s="119" t="s">
        <v>1653</v>
      </c>
      <c r="J178" s="119" t="s">
        <v>1643</v>
      </c>
      <c r="K178" s="244">
        <v>17.835999999999999</v>
      </c>
      <c r="L178" s="122">
        <v>1</v>
      </c>
      <c r="M178" s="250"/>
    </row>
    <row r="179" spans="1:13" ht="58.95" customHeight="1" x14ac:dyDescent="0.3">
      <c r="A179" s="117">
        <v>103</v>
      </c>
      <c r="B179" s="117"/>
      <c r="C179" s="117"/>
      <c r="D179" s="121" t="s">
        <v>1656</v>
      </c>
      <c r="E179" s="121" t="s">
        <v>1657</v>
      </c>
      <c r="F179" s="119">
        <v>1</v>
      </c>
      <c r="G179" s="119" t="s">
        <v>476</v>
      </c>
      <c r="H179" s="119" t="s">
        <v>476</v>
      </c>
      <c r="I179" s="119" t="s">
        <v>1653</v>
      </c>
      <c r="J179" s="119" t="s">
        <v>1643</v>
      </c>
      <c r="K179" s="244">
        <v>49.835999999999999</v>
      </c>
      <c r="L179" s="122">
        <v>1</v>
      </c>
      <c r="M179" s="250"/>
    </row>
    <row r="180" spans="1:13" ht="44.55" customHeight="1" x14ac:dyDescent="0.3">
      <c r="A180" s="117">
        <v>104</v>
      </c>
      <c r="B180" s="117"/>
      <c r="C180" s="117"/>
      <c r="D180" s="121" t="s">
        <v>1656</v>
      </c>
      <c r="E180" s="121" t="s">
        <v>1658</v>
      </c>
      <c r="F180" s="119">
        <v>1</v>
      </c>
      <c r="G180" s="119" t="s">
        <v>476</v>
      </c>
      <c r="H180" s="119" t="s">
        <v>476</v>
      </c>
      <c r="I180" s="119" t="s">
        <v>1653</v>
      </c>
      <c r="J180" s="119" t="s">
        <v>1643</v>
      </c>
      <c r="K180" s="244">
        <f>49.487+11.133</f>
        <v>60.620000000000005</v>
      </c>
      <c r="L180" s="122">
        <v>1</v>
      </c>
      <c r="M180" s="250"/>
    </row>
    <row r="181" spans="1:13" ht="43.2" customHeight="1" x14ac:dyDescent="0.3">
      <c r="A181" s="117">
        <v>105</v>
      </c>
      <c r="B181" s="117"/>
      <c r="C181" s="117"/>
      <c r="D181" s="121" t="s">
        <v>1141</v>
      </c>
      <c r="E181" s="121" t="s">
        <v>1659</v>
      </c>
      <c r="F181" s="119">
        <v>1</v>
      </c>
      <c r="G181" s="119" t="s">
        <v>476</v>
      </c>
      <c r="H181" s="119" t="s">
        <v>476</v>
      </c>
      <c r="I181" s="119" t="s">
        <v>1653</v>
      </c>
      <c r="J181" s="119" t="s">
        <v>1643</v>
      </c>
      <c r="K181" s="244">
        <v>46.42</v>
      </c>
      <c r="L181" s="122">
        <v>1</v>
      </c>
      <c r="M181" s="250"/>
    </row>
    <row r="182" spans="1:13" ht="44.55" customHeight="1" x14ac:dyDescent="0.3">
      <c r="A182" s="117">
        <v>106</v>
      </c>
      <c r="B182" s="117"/>
      <c r="C182" s="117"/>
      <c r="D182" s="121" t="s">
        <v>1656</v>
      </c>
      <c r="E182" s="121" t="s">
        <v>1660</v>
      </c>
      <c r="F182" s="119">
        <v>1</v>
      </c>
      <c r="G182" s="119" t="s">
        <v>476</v>
      </c>
      <c r="H182" s="119" t="s">
        <v>476</v>
      </c>
      <c r="I182" s="119" t="s">
        <v>1653</v>
      </c>
      <c r="J182" s="119" t="s">
        <v>1643</v>
      </c>
      <c r="K182" s="244">
        <v>49.487000000000002</v>
      </c>
      <c r="L182" s="122">
        <v>1</v>
      </c>
      <c r="M182" s="250"/>
    </row>
    <row r="183" spans="1:13" ht="48.45" customHeight="1" x14ac:dyDescent="0.3">
      <c r="A183" s="117">
        <v>107</v>
      </c>
      <c r="B183" s="117"/>
      <c r="C183" s="117"/>
      <c r="D183" s="121" t="s">
        <v>1656</v>
      </c>
      <c r="E183" s="121" t="s">
        <v>1661</v>
      </c>
      <c r="F183" s="119">
        <v>1</v>
      </c>
      <c r="G183" s="119" t="s">
        <v>476</v>
      </c>
      <c r="H183" s="119" t="s">
        <v>476</v>
      </c>
      <c r="I183" s="119" t="s">
        <v>1653</v>
      </c>
      <c r="J183" s="119" t="s">
        <v>1643</v>
      </c>
      <c r="K183" s="244">
        <v>49.487000000000002</v>
      </c>
      <c r="L183" s="122">
        <v>1</v>
      </c>
      <c r="M183" s="250"/>
    </row>
    <row r="184" spans="1:13" ht="44.55" customHeight="1" x14ac:dyDescent="0.3">
      <c r="A184" s="117">
        <v>108</v>
      </c>
      <c r="B184" s="117"/>
      <c r="C184" s="117"/>
      <c r="D184" s="121" t="s">
        <v>628</v>
      </c>
      <c r="E184" s="121" t="s">
        <v>1662</v>
      </c>
      <c r="F184" s="119"/>
      <c r="G184" s="119" t="s">
        <v>476</v>
      </c>
      <c r="H184" s="119" t="s">
        <v>476</v>
      </c>
      <c r="I184" s="119" t="s">
        <v>1653</v>
      </c>
      <c r="J184" s="119" t="s">
        <v>1643</v>
      </c>
      <c r="K184" s="244">
        <v>71.55</v>
      </c>
      <c r="L184" s="122">
        <v>1</v>
      </c>
      <c r="M184" s="247" t="s">
        <v>1663</v>
      </c>
    </row>
    <row r="185" spans="1:13" ht="44.55" customHeight="1" x14ac:dyDescent="0.3">
      <c r="A185" s="117">
        <v>109</v>
      </c>
      <c r="B185" s="117"/>
      <c r="C185" s="117"/>
      <c r="D185" s="121" t="s">
        <v>628</v>
      </c>
      <c r="E185" s="121" t="s">
        <v>484</v>
      </c>
      <c r="F185" s="119"/>
      <c r="G185" s="119" t="s">
        <v>476</v>
      </c>
      <c r="H185" s="119" t="s">
        <v>476</v>
      </c>
      <c r="I185" s="119" t="s">
        <v>1139</v>
      </c>
      <c r="J185" s="119" t="s">
        <v>1643</v>
      </c>
      <c r="K185" s="244">
        <v>294.53399999999999</v>
      </c>
      <c r="L185" s="122">
        <v>0</v>
      </c>
      <c r="M185" s="250"/>
    </row>
    <row r="186" spans="1:13" ht="44.55" customHeight="1" x14ac:dyDescent="0.3">
      <c r="A186" s="117">
        <v>110</v>
      </c>
      <c r="B186" s="117"/>
      <c r="C186" s="117"/>
      <c r="D186" s="121" t="s">
        <v>628</v>
      </c>
      <c r="E186" s="121" t="s">
        <v>1664</v>
      </c>
      <c r="F186" s="119"/>
      <c r="G186" s="119" t="s">
        <v>476</v>
      </c>
      <c r="H186" s="119" t="s">
        <v>476</v>
      </c>
      <c r="I186" s="119" t="s">
        <v>1139</v>
      </c>
      <c r="J186" s="119" t="s">
        <v>1643</v>
      </c>
      <c r="K186" s="244">
        <v>273.20999999999998</v>
      </c>
      <c r="L186" s="122">
        <v>0</v>
      </c>
      <c r="M186" s="250"/>
    </row>
    <row r="187" spans="1:13" ht="47.15" customHeight="1" x14ac:dyDescent="0.3">
      <c r="A187" s="117">
        <v>111</v>
      </c>
      <c r="B187" s="117"/>
      <c r="C187" s="117"/>
      <c r="D187" s="121" t="s">
        <v>628</v>
      </c>
      <c r="E187" s="121" t="s">
        <v>1665</v>
      </c>
      <c r="F187" s="119"/>
      <c r="G187" s="119" t="s">
        <v>476</v>
      </c>
      <c r="H187" s="119" t="s">
        <v>476</v>
      </c>
      <c r="I187" s="119" t="s">
        <v>1139</v>
      </c>
      <c r="J187" s="119" t="s">
        <v>1643</v>
      </c>
      <c r="K187" s="244">
        <v>248.78</v>
      </c>
      <c r="L187" s="122">
        <v>0</v>
      </c>
      <c r="M187" s="250"/>
    </row>
    <row r="188" spans="1:13" ht="58.25" customHeight="1" x14ac:dyDescent="0.3">
      <c r="A188" s="117">
        <v>112</v>
      </c>
      <c r="B188" s="117"/>
      <c r="C188" s="117"/>
      <c r="D188" s="121" t="s">
        <v>628</v>
      </c>
      <c r="E188" s="121" t="s">
        <v>1666</v>
      </c>
      <c r="F188" s="119"/>
      <c r="G188" s="119" t="s">
        <v>476</v>
      </c>
      <c r="H188" s="119" t="s">
        <v>476</v>
      </c>
      <c r="I188" s="119" t="s">
        <v>1139</v>
      </c>
      <c r="J188" s="119" t="s">
        <v>1643</v>
      </c>
      <c r="K188" s="244">
        <v>100</v>
      </c>
      <c r="L188" s="122">
        <v>0</v>
      </c>
      <c r="M188" s="250"/>
    </row>
    <row r="189" spans="1:13" ht="51.05" customHeight="1" x14ac:dyDescent="0.3">
      <c r="A189" s="117">
        <v>113</v>
      </c>
      <c r="B189" s="117"/>
      <c r="C189" s="117"/>
      <c r="D189" s="121" t="s">
        <v>628</v>
      </c>
      <c r="E189" s="121" t="s">
        <v>1667</v>
      </c>
      <c r="F189" s="119"/>
      <c r="G189" s="119" t="s">
        <v>476</v>
      </c>
      <c r="H189" s="119" t="s">
        <v>476</v>
      </c>
      <c r="I189" s="119" t="s">
        <v>1139</v>
      </c>
      <c r="J189" s="119" t="s">
        <v>1643</v>
      </c>
      <c r="K189" s="244">
        <v>126.271</v>
      </c>
      <c r="L189" s="122">
        <v>0</v>
      </c>
      <c r="M189" s="250"/>
    </row>
    <row r="190" spans="1:13" ht="57.6" customHeight="1" x14ac:dyDescent="0.3">
      <c r="A190" s="117">
        <v>114</v>
      </c>
      <c r="B190" s="117"/>
      <c r="C190" s="117"/>
      <c r="D190" s="121" t="s">
        <v>628</v>
      </c>
      <c r="E190" s="121" t="s">
        <v>1668</v>
      </c>
      <c r="F190" s="119"/>
      <c r="G190" s="119" t="s">
        <v>476</v>
      </c>
      <c r="H190" s="119" t="s">
        <v>476</v>
      </c>
      <c r="I190" s="119" t="s">
        <v>1139</v>
      </c>
      <c r="J190" s="119" t="s">
        <v>1643</v>
      </c>
      <c r="K190" s="244">
        <v>219.411</v>
      </c>
      <c r="L190" s="122">
        <v>0</v>
      </c>
      <c r="M190" s="250"/>
    </row>
    <row r="191" spans="1:13" ht="47.15" customHeight="1" x14ac:dyDescent="0.3">
      <c r="A191" s="117">
        <v>115</v>
      </c>
      <c r="B191" s="117"/>
      <c r="C191" s="117"/>
      <c r="D191" s="121" t="s">
        <v>1142</v>
      </c>
      <c r="E191" s="121" t="s">
        <v>1669</v>
      </c>
      <c r="F191" s="119">
        <v>1</v>
      </c>
      <c r="G191" s="119" t="s">
        <v>476</v>
      </c>
      <c r="H191" s="119" t="s">
        <v>476</v>
      </c>
      <c r="I191" s="119" t="s">
        <v>1139</v>
      </c>
      <c r="J191" s="119" t="s">
        <v>1643</v>
      </c>
      <c r="K191" s="244">
        <v>38.325000000000003</v>
      </c>
      <c r="L191" s="122">
        <v>0</v>
      </c>
      <c r="M191" s="250"/>
    </row>
    <row r="192" spans="1:13" ht="48.45" customHeight="1" x14ac:dyDescent="0.3">
      <c r="A192" s="117">
        <v>116</v>
      </c>
      <c r="B192" s="117"/>
      <c r="C192" s="117"/>
      <c r="D192" s="121" t="s">
        <v>1142</v>
      </c>
      <c r="E192" s="121" t="s">
        <v>1670</v>
      </c>
      <c r="F192" s="119">
        <v>1</v>
      </c>
      <c r="G192" s="119" t="s">
        <v>476</v>
      </c>
      <c r="H192" s="119" t="s">
        <v>476</v>
      </c>
      <c r="I192" s="119" t="s">
        <v>1139</v>
      </c>
      <c r="J192" s="119" t="s">
        <v>1643</v>
      </c>
      <c r="K192" s="244">
        <f>55+6.5</f>
        <v>61.5</v>
      </c>
      <c r="L192" s="122">
        <v>0</v>
      </c>
      <c r="M192" s="250"/>
    </row>
    <row r="193" spans="1:13" ht="53.7" customHeight="1" x14ac:dyDescent="0.3">
      <c r="A193" s="117">
        <v>117</v>
      </c>
      <c r="B193" s="117"/>
      <c r="C193" s="117"/>
      <c r="D193" s="121" t="s">
        <v>1142</v>
      </c>
      <c r="E193" s="121" t="s">
        <v>1671</v>
      </c>
      <c r="F193" s="119">
        <v>1</v>
      </c>
      <c r="G193" s="119" t="s">
        <v>476</v>
      </c>
      <c r="H193" s="119" t="s">
        <v>476</v>
      </c>
      <c r="I193" s="119" t="s">
        <v>1139</v>
      </c>
      <c r="J193" s="119" t="s">
        <v>1643</v>
      </c>
      <c r="K193" s="244">
        <v>55.987000000000002</v>
      </c>
      <c r="L193" s="122">
        <v>0</v>
      </c>
      <c r="M193" s="250"/>
    </row>
    <row r="194" spans="1:13" ht="63.5" customHeight="1" x14ac:dyDescent="0.3">
      <c r="A194" s="117">
        <v>118</v>
      </c>
      <c r="B194" s="117"/>
      <c r="C194" s="117"/>
      <c r="D194" s="121" t="s">
        <v>1142</v>
      </c>
      <c r="E194" s="121" t="s">
        <v>1143</v>
      </c>
      <c r="F194" s="119">
        <v>1</v>
      </c>
      <c r="G194" s="119" t="s">
        <v>476</v>
      </c>
      <c r="H194" s="119" t="s">
        <v>476</v>
      </c>
      <c r="I194" s="119" t="s">
        <v>1139</v>
      </c>
      <c r="J194" s="119" t="s">
        <v>1643</v>
      </c>
      <c r="K194" s="244">
        <f>55+6.5</f>
        <v>61.5</v>
      </c>
      <c r="L194" s="122">
        <v>0</v>
      </c>
      <c r="M194" s="250"/>
    </row>
    <row r="195" spans="1:13" ht="69.400000000000006" customHeight="1" x14ac:dyDescent="0.3">
      <c r="A195" s="117">
        <v>119</v>
      </c>
      <c r="B195" s="117"/>
      <c r="C195" s="117"/>
      <c r="D195" s="121" t="s">
        <v>1142</v>
      </c>
      <c r="E195" s="121" t="s">
        <v>1672</v>
      </c>
      <c r="F195" s="119">
        <v>1</v>
      </c>
      <c r="G195" s="119" t="s">
        <v>476</v>
      </c>
      <c r="H195" s="119" t="s">
        <v>476</v>
      </c>
      <c r="I195" s="119" t="s">
        <v>1139</v>
      </c>
      <c r="J195" s="119" t="s">
        <v>1643</v>
      </c>
      <c r="K195" s="244">
        <f>55+6.5</f>
        <v>61.5</v>
      </c>
      <c r="L195" s="122">
        <v>0</v>
      </c>
      <c r="M195" s="250"/>
    </row>
    <row r="196" spans="1:13" ht="63.5" customHeight="1" x14ac:dyDescent="0.3">
      <c r="A196" s="117">
        <v>120</v>
      </c>
      <c r="B196" s="117"/>
      <c r="C196" s="117"/>
      <c r="D196" s="121" t="s">
        <v>1142</v>
      </c>
      <c r="E196" s="121" t="s">
        <v>500</v>
      </c>
      <c r="F196" s="119">
        <v>1</v>
      </c>
      <c r="G196" s="119" t="s">
        <v>476</v>
      </c>
      <c r="H196" s="119" t="s">
        <v>476</v>
      </c>
      <c r="I196" s="119" t="s">
        <v>1139</v>
      </c>
      <c r="J196" s="119" t="s">
        <v>1643</v>
      </c>
      <c r="K196" s="244">
        <f>55+6.5</f>
        <v>61.5</v>
      </c>
      <c r="L196" s="122">
        <v>0</v>
      </c>
      <c r="M196" s="250"/>
    </row>
    <row r="197" spans="1:13" ht="52.4" customHeight="1" x14ac:dyDescent="0.3">
      <c r="A197" s="117">
        <v>121</v>
      </c>
      <c r="B197" s="117">
        <v>68</v>
      </c>
      <c r="C197" s="120" t="s">
        <v>22</v>
      </c>
      <c r="D197" s="124" t="s">
        <v>23</v>
      </c>
      <c r="E197" s="121" t="s">
        <v>1673</v>
      </c>
      <c r="F197" s="117" t="s">
        <v>1689</v>
      </c>
      <c r="G197" s="124" t="s">
        <v>376</v>
      </c>
      <c r="H197" s="124" t="s">
        <v>376</v>
      </c>
      <c r="I197" s="117" t="s">
        <v>1081</v>
      </c>
      <c r="J197" s="117" t="s">
        <v>253</v>
      </c>
      <c r="K197" s="128">
        <v>150.45785000000001</v>
      </c>
      <c r="L197" s="117">
        <v>10</v>
      </c>
      <c r="M197" s="121" t="s">
        <v>1692</v>
      </c>
    </row>
    <row r="198" spans="1:13" ht="82.5" customHeight="1" x14ac:dyDescent="0.3">
      <c r="A198" s="117">
        <v>122</v>
      </c>
      <c r="B198" s="117">
        <v>84</v>
      </c>
      <c r="C198" s="120" t="s">
        <v>254</v>
      </c>
      <c r="D198" s="124" t="s">
        <v>255</v>
      </c>
      <c r="E198" s="124" t="s">
        <v>256</v>
      </c>
      <c r="F198" s="117" t="s">
        <v>1082</v>
      </c>
      <c r="G198" s="124" t="s">
        <v>376</v>
      </c>
      <c r="H198" s="124" t="s">
        <v>376</v>
      </c>
      <c r="I198" s="117" t="s">
        <v>379</v>
      </c>
      <c r="J198" s="117" t="s">
        <v>253</v>
      </c>
      <c r="K198" s="129">
        <f>4957.59522+1669.03377+296.18752</f>
        <v>6922.8165100000006</v>
      </c>
      <c r="L198" s="117">
        <f>70+21+5</f>
        <v>96</v>
      </c>
      <c r="M198" s="124" t="s">
        <v>1693</v>
      </c>
    </row>
    <row r="199" spans="1:13" ht="83.8" customHeight="1" x14ac:dyDescent="0.3">
      <c r="A199" s="117">
        <v>123</v>
      </c>
      <c r="B199" s="117">
        <v>84</v>
      </c>
      <c r="C199" s="120" t="s">
        <v>254</v>
      </c>
      <c r="D199" s="124" t="s">
        <v>255</v>
      </c>
      <c r="E199" s="124" t="s">
        <v>1674</v>
      </c>
      <c r="F199" s="117"/>
      <c r="G199" s="124" t="s">
        <v>376</v>
      </c>
      <c r="H199" s="124" t="s">
        <v>376</v>
      </c>
      <c r="I199" s="117">
        <v>2021</v>
      </c>
      <c r="J199" s="117" t="s">
        <v>253</v>
      </c>
      <c r="K199" s="129">
        <v>52.6</v>
      </c>
      <c r="L199" s="117"/>
      <c r="M199" s="119" t="s">
        <v>1083</v>
      </c>
    </row>
    <row r="200" spans="1:13" ht="78.55" customHeight="1" x14ac:dyDescent="0.3">
      <c r="A200" s="117">
        <v>124</v>
      </c>
      <c r="B200" s="117">
        <v>84</v>
      </c>
      <c r="C200" s="120" t="s">
        <v>254</v>
      </c>
      <c r="D200" s="124" t="s">
        <v>255</v>
      </c>
      <c r="E200" s="124" t="s">
        <v>1675</v>
      </c>
      <c r="F200" s="119" t="s">
        <v>1676</v>
      </c>
      <c r="G200" s="124" t="s">
        <v>376</v>
      </c>
      <c r="H200" s="124" t="s">
        <v>376</v>
      </c>
      <c r="I200" s="117">
        <v>2021</v>
      </c>
      <c r="J200" s="124" t="s">
        <v>253</v>
      </c>
      <c r="K200" s="128">
        <v>4311.3830900000003</v>
      </c>
      <c r="L200" s="117">
        <v>90</v>
      </c>
      <c r="M200" s="119"/>
    </row>
    <row r="201" spans="1:13" ht="78.55" customHeight="1" x14ac:dyDescent="0.3">
      <c r="A201" s="117">
        <v>125</v>
      </c>
      <c r="B201" s="117">
        <v>84</v>
      </c>
      <c r="C201" s="120" t="s">
        <v>254</v>
      </c>
      <c r="D201" s="121" t="s">
        <v>255</v>
      </c>
      <c r="E201" s="121" t="s">
        <v>1677</v>
      </c>
      <c r="F201" s="119"/>
      <c r="G201" s="121" t="s">
        <v>376</v>
      </c>
      <c r="H201" s="121" t="s">
        <v>376</v>
      </c>
      <c r="I201" s="119">
        <v>2021</v>
      </c>
      <c r="J201" s="119" t="s">
        <v>253</v>
      </c>
      <c r="K201" s="131">
        <v>72.659000000000006</v>
      </c>
      <c r="L201" s="119"/>
      <c r="M201" s="119" t="s">
        <v>1083</v>
      </c>
    </row>
    <row r="202" spans="1:13" ht="79.849999999999994" customHeight="1" x14ac:dyDescent="0.3">
      <c r="A202" s="117">
        <v>126</v>
      </c>
      <c r="B202" s="117">
        <v>84</v>
      </c>
      <c r="C202" s="120" t="s">
        <v>254</v>
      </c>
      <c r="D202" s="121" t="s">
        <v>255</v>
      </c>
      <c r="E202" s="121" t="s">
        <v>1678</v>
      </c>
      <c r="F202" s="119"/>
      <c r="G202" s="121" t="s">
        <v>376</v>
      </c>
      <c r="H202" s="121" t="s">
        <v>376</v>
      </c>
      <c r="I202" s="119">
        <v>2021</v>
      </c>
      <c r="J202" s="119" t="s">
        <v>253</v>
      </c>
      <c r="K202" s="131">
        <v>52.69</v>
      </c>
      <c r="L202" s="119"/>
      <c r="M202" s="119" t="s">
        <v>1083</v>
      </c>
    </row>
    <row r="203" spans="1:13" ht="78.55" customHeight="1" x14ac:dyDescent="0.3">
      <c r="A203" s="117">
        <v>127</v>
      </c>
      <c r="B203" s="117">
        <v>84</v>
      </c>
      <c r="C203" s="120" t="s">
        <v>254</v>
      </c>
      <c r="D203" s="121" t="s">
        <v>255</v>
      </c>
      <c r="E203" s="121" t="s">
        <v>1679</v>
      </c>
      <c r="F203" s="119"/>
      <c r="G203" s="121" t="s">
        <v>376</v>
      </c>
      <c r="H203" s="121" t="s">
        <v>376</v>
      </c>
      <c r="I203" s="119" t="s">
        <v>1081</v>
      </c>
      <c r="J203" s="119" t="s">
        <v>253</v>
      </c>
      <c r="K203" s="131">
        <v>52.655999999999999</v>
      </c>
      <c r="L203" s="119"/>
      <c r="M203" s="119" t="s">
        <v>1083</v>
      </c>
    </row>
    <row r="204" spans="1:13" ht="97.55" customHeight="1" x14ac:dyDescent="0.3">
      <c r="A204" s="117">
        <v>128</v>
      </c>
      <c r="B204" s="117">
        <v>84</v>
      </c>
      <c r="C204" s="120" t="s">
        <v>254</v>
      </c>
      <c r="D204" s="121" t="s">
        <v>255</v>
      </c>
      <c r="E204" s="121" t="s">
        <v>1680</v>
      </c>
      <c r="F204" s="119"/>
      <c r="G204" s="121" t="s">
        <v>376</v>
      </c>
      <c r="H204" s="121" t="s">
        <v>376</v>
      </c>
      <c r="I204" s="119" t="s">
        <v>1081</v>
      </c>
      <c r="J204" s="119" t="s">
        <v>253</v>
      </c>
      <c r="K204" s="131">
        <v>78.435000000000002</v>
      </c>
      <c r="L204" s="119"/>
      <c r="M204" s="119" t="s">
        <v>1083</v>
      </c>
    </row>
    <row r="205" spans="1:13" ht="98.2" customHeight="1" x14ac:dyDescent="0.3">
      <c r="A205" s="117">
        <v>129</v>
      </c>
      <c r="B205" s="117">
        <v>84</v>
      </c>
      <c r="C205" s="120" t="s">
        <v>254</v>
      </c>
      <c r="D205" s="121" t="s">
        <v>255</v>
      </c>
      <c r="E205" s="121" t="s">
        <v>1681</v>
      </c>
      <c r="F205" s="119" t="s">
        <v>1682</v>
      </c>
      <c r="G205" s="121" t="s">
        <v>376</v>
      </c>
      <c r="H205" s="121" t="s">
        <v>376</v>
      </c>
      <c r="I205" s="119">
        <v>2021</v>
      </c>
      <c r="J205" s="119" t="s">
        <v>253</v>
      </c>
      <c r="K205" s="131">
        <v>1014.46106</v>
      </c>
      <c r="L205" s="119">
        <v>100</v>
      </c>
      <c r="M205" s="119"/>
    </row>
    <row r="206" spans="1:13" ht="94.95" customHeight="1" x14ac:dyDescent="0.3">
      <c r="A206" s="117">
        <v>130</v>
      </c>
      <c r="B206" s="117">
        <v>84</v>
      </c>
      <c r="C206" s="120" t="s">
        <v>254</v>
      </c>
      <c r="D206" s="121" t="s">
        <v>255</v>
      </c>
      <c r="E206" s="121" t="s">
        <v>1683</v>
      </c>
      <c r="F206" s="119"/>
      <c r="G206" s="121" t="s">
        <v>376</v>
      </c>
      <c r="H206" s="121" t="s">
        <v>376</v>
      </c>
      <c r="I206" s="119">
        <v>2021</v>
      </c>
      <c r="J206" s="119" t="s">
        <v>253</v>
      </c>
      <c r="K206" s="131">
        <v>99.108310000000003</v>
      </c>
      <c r="L206" s="119"/>
      <c r="M206" s="119" t="s">
        <v>1083</v>
      </c>
    </row>
    <row r="207" spans="1:13" ht="125.7" customHeight="1" x14ac:dyDescent="0.3">
      <c r="A207" s="117">
        <v>131</v>
      </c>
      <c r="B207" s="117">
        <v>115</v>
      </c>
      <c r="C207" s="120" t="s">
        <v>261</v>
      </c>
      <c r="D207" s="124" t="s">
        <v>262</v>
      </c>
      <c r="E207" s="124" t="s">
        <v>263</v>
      </c>
      <c r="F207" s="124" t="s">
        <v>1684</v>
      </c>
      <c r="G207" s="124" t="s">
        <v>376</v>
      </c>
      <c r="H207" s="124" t="s">
        <v>376</v>
      </c>
      <c r="I207" s="124" t="s">
        <v>396</v>
      </c>
      <c r="J207" s="124" t="s">
        <v>1690</v>
      </c>
      <c r="K207" s="128" t="s">
        <v>1695</v>
      </c>
      <c r="L207" s="117">
        <f>24+20+2</f>
        <v>46</v>
      </c>
      <c r="M207" s="124" t="s">
        <v>1694</v>
      </c>
    </row>
    <row r="208" spans="1:13" ht="119.15" customHeight="1" x14ac:dyDescent="0.3">
      <c r="A208" s="117">
        <v>132</v>
      </c>
      <c r="B208" s="117">
        <v>115</v>
      </c>
      <c r="C208" s="120" t="s">
        <v>261</v>
      </c>
      <c r="D208" s="124" t="s">
        <v>262</v>
      </c>
      <c r="E208" s="124" t="s">
        <v>1685</v>
      </c>
      <c r="F208" s="124" t="s">
        <v>1686</v>
      </c>
      <c r="G208" s="124" t="s">
        <v>376</v>
      </c>
      <c r="H208" s="124" t="s">
        <v>376</v>
      </c>
      <c r="I208" s="124">
        <v>2021</v>
      </c>
      <c r="J208" s="124" t="s">
        <v>1691</v>
      </c>
      <c r="K208" s="128" t="s">
        <v>1696</v>
      </c>
      <c r="L208" s="117">
        <v>100</v>
      </c>
      <c r="M208" s="124"/>
    </row>
    <row r="209" spans="1:13" ht="124.4" customHeight="1" x14ac:dyDescent="0.3">
      <c r="A209" s="117">
        <v>133</v>
      </c>
      <c r="B209" s="117">
        <v>115</v>
      </c>
      <c r="C209" s="120" t="s">
        <v>261</v>
      </c>
      <c r="D209" s="124" t="s">
        <v>262</v>
      </c>
      <c r="E209" s="124" t="s">
        <v>1687</v>
      </c>
      <c r="F209" s="124" t="s">
        <v>1688</v>
      </c>
      <c r="G209" s="124" t="s">
        <v>376</v>
      </c>
      <c r="H209" s="124" t="s">
        <v>376</v>
      </c>
      <c r="I209" s="124" t="s">
        <v>382</v>
      </c>
      <c r="J209" s="124" t="s">
        <v>253</v>
      </c>
      <c r="K209" s="124">
        <f>87.67552+1020.46695</f>
        <v>1108.14247</v>
      </c>
      <c r="L209" s="124">
        <v>70</v>
      </c>
      <c r="M209" s="124"/>
    </row>
    <row r="210" spans="1:13" ht="73.349999999999994" customHeight="1" x14ac:dyDescent="0.3">
      <c r="A210" s="117">
        <v>134</v>
      </c>
      <c r="B210" s="124">
        <v>16</v>
      </c>
      <c r="C210" s="130" t="s">
        <v>864</v>
      </c>
      <c r="D210" s="124" t="s">
        <v>865</v>
      </c>
      <c r="E210" s="124" t="s">
        <v>867</v>
      </c>
      <c r="F210" s="124" t="s">
        <v>1697</v>
      </c>
      <c r="G210" s="124" t="s">
        <v>867</v>
      </c>
      <c r="H210" s="124" t="s">
        <v>1251</v>
      </c>
      <c r="I210" s="124" t="s">
        <v>1493</v>
      </c>
      <c r="J210" s="124" t="s">
        <v>1253</v>
      </c>
      <c r="K210" s="157">
        <v>35000</v>
      </c>
      <c r="L210" s="126">
        <v>0.43</v>
      </c>
      <c r="M210" s="124" t="s">
        <v>1698</v>
      </c>
    </row>
    <row r="211" spans="1:13" ht="82.5" customHeight="1" x14ac:dyDescent="0.3">
      <c r="A211" s="117">
        <v>135</v>
      </c>
      <c r="B211" s="124">
        <v>87</v>
      </c>
      <c r="C211" s="124" t="s">
        <v>352</v>
      </c>
      <c r="D211" s="124" t="s">
        <v>353</v>
      </c>
      <c r="E211" s="124" t="s">
        <v>690</v>
      </c>
      <c r="F211" s="124" t="s">
        <v>1255</v>
      </c>
      <c r="G211" s="124" t="s">
        <v>1256</v>
      </c>
      <c r="H211" s="124" t="s">
        <v>1257</v>
      </c>
      <c r="I211" s="124" t="s">
        <v>1493</v>
      </c>
      <c r="J211" s="124">
        <v>3</v>
      </c>
      <c r="K211" s="124">
        <v>219.7</v>
      </c>
      <c r="L211" s="126"/>
      <c r="M211" s="124" t="s">
        <v>1699</v>
      </c>
    </row>
    <row r="212" spans="1:13" ht="62.2" customHeight="1" x14ac:dyDescent="0.3">
      <c r="A212" s="117">
        <v>136</v>
      </c>
      <c r="B212" s="124"/>
      <c r="C212" s="124"/>
      <c r="D212" s="124" t="s">
        <v>347</v>
      </c>
      <c r="E212" s="124" t="s">
        <v>690</v>
      </c>
      <c r="F212" s="124" t="s">
        <v>1700</v>
      </c>
      <c r="G212" s="124" t="s">
        <v>314</v>
      </c>
      <c r="H212" s="124" t="s">
        <v>1701</v>
      </c>
      <c r="I212" s="124" t="s">
        <v>1702</v>
      </c>
      <c r="J212" s="124">
        <v>3</v>
      </c>
      <c r="K212" s="124" t="s">
        <v>1703</v>
      </c>
      <c r="L212" s="126" t="s">
        <v>1704</v>
      </c>
      <c r="M212" s="124" t="s">
        <v>1705</v>
      </c>
    </row>
    <row r="213" spans="1:13" ht="71.349999999999994" customHeight="1" x14ac:dyDescent="0.3">
      <c r="A213" s="117">
        <v>137</v>
      </c>
      <c r="B213" s="124">
        <v>128</v>
      </c>
      <c r="C213" s="130"/>
      <c r="D213" s="124" t="s">
        <v>360</v>
      </c>
      <c r="E213" s="124" t="s">
        <v>690</v>
      </c>
      <c r="F213" s="124"/>
      <c r="G213" s="124" t="s">
        <v>314</v>
      </c>
      <c r="H213" s="124" t="s">
        <v>344</v>
      </c>
      <c r="I213" s="124" t="s">
        <v>1259</v>
      </c>
      <c r="J213" s="124">
        <v>3</v>
      </c>
      <c r="K213" s="124" t="s">
        <v>1703</v>
      </c>
      <c r="L213" s="126">
        <v>1</v>
      </c>
      <c r="M213" s="124" t="s">
        <v>1258</v>
      </c>
    </row>
    <row r="214" spans="1:13" ht="45.85" customHeight="1" x14ac:dyDescent="0.3">
      <c r="A214" s="117">
        <v>138</v>
      </c>
      <c r="B214" s="121">
        <v>2</v>
      </c>
      <c r="C214" s="120" t="s">
        <v>1706</v>
      </c>
      <c r="D214" s="121" t="s">
        <v>1707</v>
      </c>
      <c r="E214" s="121" t="s">
        <v>1708</v>
      </c>
      <c r="F214" s="124" t="s">
        <v>1709</v>
      </c>
      <c r="G214" s="124" t="s">
        <v>1710</v>
      </c>
      <c r="H214" s="121" t="s">
        <v>1711</v>
      </c>
      <c r="I214" s="124" t="s">
        <v>1712</v>
      </c>
      <c r="J214" s="124" t="s">
        <v>1713</v>
      </c>
      <c r="K214" s="124" t="s">
        <v>1714</v>
      </c>
      <c r="L214" s="126"/>
      <c r="M214" s="137"/>
    </row>
    <row r="215" spans="1:13" ht="227.8" customHeight="1" x14ac:dyDescent="0.3">
      <c r="A215" s="117">
        <v>139</v>
      </c>
      <c r="B215" s="121">
        <v>15</v>
      </c>
      <c r="C215" s="120" t="s">
        <v>1715</v>
      </c>
      <c r="D215" s="121" t="s">
        <v>1716</v>
      </c>
      <c r="E215" s="121" t="s">
        <v>1708</v>
      </c>
      <c r="F215" s="124" t="s">
        <v>1709</v>
      </c>
      <c r="G215" s="124" t="s">
        <v>1710</v>
      </c>
      <c r="H215" s="121" t="s">
        <v>1717</v>
      </c>
      <c r="I215" s="117">
        <v>2018</v>
      </c>
      <c r="J215" s="124" t="s">
        <v>1713</v>
      </c>
      <c r="K215" s="117"/>
      <c r="L215" s="117"/>
      <c r="M215" s="124" t="s">
        <v>1718</v>
      </c>
    </row>
    <row r="216" spans="1:13" ht="120.45" customHeight="1" x14ac:dyDescent="0.3">
      <c r="A216" s="117">
        <v>140</v>
      </c>
      <c r="B216" s="121">
        <v>105</v>
      </c>
      <c r="C216" s="120" t="s">
        <v>1719</v>
      </c>
      <c r="D216" s="121" t="s">
        <v>911</v>
      </c>
      <c r="E216" s="121" t="s">
        <v>1720</v>
      </c>
      <c r="F216" s="124" t="s">
        <v>1709</v>
      </c>
      <c r="G216" s="124" t="s">
        <v>1710</v>
      </c>
      <c r="H216" s="121" t="s">
        <v>304</v>
      </c>
      <c r="I216" s="124">
        <v>2020</v>
      </c>
      <c r="J216" s="124" t="s">
        <v>1713</v>
      </c>
      <c r="K216" s="124"/>
      <c r="L216" s="126"/>
      <c r="M216" s="257" t="s">
        <v>1721</v>
      </c>
    </row>
    <row r="217" spans="1:13" ht="105.4" customHeight="1" x14ac:dyDescent="0.3">
      <c r="A217" s="117">
        <v>141</v>
      </c>
      <c r="B217" s="121">
        <v>106</v>
      </c>
      <c r="C217" s="120" t="s">
        <v>1722</v>
      </c>
      <c r="D217" s="121" t="s">
        <v>244</v>
      </c>
      <c r="E217" s="121" t="s">
        <v>1708</v>
      </c>
      <c r="F217" s="124" t="s">
        <v>1709</v>
      </c>
      <c r="G217" s="124" t="s">
        <v>1710</v>
      </c>
      <c r="H217" s="121" t="s">
        <v>915</v>
      </c>
      <c r="I217" s="124">
        <v>2015</v>
      </c>
      <c r="J217" s="124" t="s">
        <v>1713</v>
      </c>
      <c r="K217" s="124"/>
      <c r="L217" s="126"/>
      <c r="M217" s="126" t="s">
        <v>1723</v>
      </c>
    </row>
    <row r="218" spans="1:13" ht="180" customHeight="1" x14ac:dyDescent="0.3">
      <c r="A218" s="117">
        <v>142</v>
      </c>
      <c r="B218" s="121">
        <v>110</v>
      </c>
      <c r="C218" s="120" t="s">
        <v>1724</v>
      </c>
      <c r="D218" s="121" t="s">
        <v>920</v>
      </c>
      <c r="E218" s="121" t="s">
        <v>1725</v>
      </c>
      <c r="F218" s="124" t="s">
        <v>1709</v>
      </c>
      <c r="G218" s="124" t="s">
        <v>1710</v>
      </c>
      <c r="H218" s="121" t="s">
        <v>918</v>
      </c>
      <c r="I218" s="117">
        <v>2020</v>
      </c>
      <c r="J218" s="124" t="s">
        <v>1713</v>
      </c>
      <c r="K218" s="117"/>
      <c r="L218" s="117"/>
      <c r="M218" s="124" t="s">
        <v>1726</v>
      </c>
    </row>
  </sheetData>
  <mergeCells count="1">
    <mergeCell ref="A2:M2"/>
  </mergeCells>
  <pageMargins left="0.7" right="0.7" top="0.75" bottom="0.75" header="0.3" footer="0.3"/>
  <pageSetup paperSize="9" scale="2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9</vt:i4>
      </vt:variant>
    </vt:vector>
  </HeadingPairs>
  <TitlesOfParts>
    <vt:vector size="9" baseType="lpstr">
      <vt:lpstr>За 2 квартали 2019р.</vt:lpstr>
      <vt:lpstr>За 3 кв. 2019р.</vt:lpstr>
      <vt:lpstr>За 4 кв. 2019р.</vt:lpstr>
      <vt:lpstr>За 1 кв. 2020р</vt:lpstr>
      <vt:lpstr>За 2 кв. 2020р.</vt:lpstr>
      <vt:lpstr>За 3 кв. 2020р.</vt:lpstr>
      <vt:lpstr>За 4 кв. 2020 р.</vt:lpstr>
      <vt:lpstr>За 1 кв. 2021 р</vt:lpstr>
      <vt:lpstr>За 2 кв. 2021 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2021-07-12T12:32:53Z</dcterms:modified>
</cp:coreProperties>
</file>